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892"/>
  </bookViews>
  <sheets>
    <sheet name="DESMATAMENTO GERAL" sheetId="6" r:id="rId1"/>
    <sheet name="HILÉIAS" sheetId="9" r:id="rId2"/>
    <sheet name="DIST. VILA NOVA SAMUEL" sheetId="5" r:id="rId3"/>
    <sheet name="VERDE BRASIL - PONTA DO ABUNÃ" sheetId="7" r:id="rId4"/>
    <sheet name="VERDE BRASIL - BURITIS" sheetId="12" r:id="rId5"/>
    <sheet name="VERDE BRASIL - VHA.CPG.CDO" sheetId="13" r:id="rId6"/>
    <sheet name="VERDE BRASIL - ALTO PARAÍSO" sheetId="14" r:id="rId7"/>
    <sheet name="GRÁFICO" sheetId="4" r:id="rId8"/>
    <sheet name="HILÉIA X" sheetId="16" r:id="rId9"/>
  </sheets>
  <definedNames>
    <definedName name="_xlnm._FilterDatabase" localSheetId="0" hidden="1">'DESMATAMENTO GERAL'!$A$3:$L$3</definedName>
    <definedName name="_xlnm._FilterDatabase" localSheetId="1" hidden="1">HILÉIAS!$A$339:$L$447</definedName>
  </definedNames>
  <calcPr calcId="125725"/>
</workbook>
</file>

<file path=xl/calcChain.xml><?xml version="1.0" encoding="utf-8"?>
<calcChain xmlns="http://schemas.openxmlformats.org/spreadsheetml/2006/main">
  <c r="G4" i="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583"/>
  <c r="G835"/>
  <c r="G943"/>
  <c r="E943"/>
  <c r="B11" i="16"/>
  <c r="J301" i="9"/>
  <c r="H301"/>
  <c r="M331"/>
  <c r="J329"/>
  <c r="H329"/>
  <c r="C447"/>
  <c r="J441"/>
  <c r="H441"/>
  <c r="H447"/>
  <c r="H583"/>
  <c r="J583"/>
  <c r="H835"/>
  <c r="J835"/>
  <c r="F801" i="6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G81" i="9" l="1"/>
  <c r="G165"/>
  <c r="G246"/>
  <c r="G301"/>
  <c r="F824"/>
  <c r="F825"/>
  <c r="F826"/>
  <c r="F827"/>
  <c r="F828"/>
  <c r="F829"/>
  <c r="F830"/>
  <c r="F83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32"/>
  <c r="F833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E835"/>
  <c r="F834"/>
  <c r="F771"/>
  <c r="F770"/>
  <c r="F769"/>
  <c r="F768"/>
  <c r="F767"/>
  <c r="F766"/>
  <c r="F765"/>
  <c r="F764"/>
  <c r="F763"/>
  <c r="F762"/>
  <c r="F761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E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22" i="6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421"/>
  <c r="B18" i="4" l="1"/>
  <c r="M14" i="14"/>
  <c r="L13"/>
  <c r="K13"/>
  <c r="L12"/>
  <c r="L11"/>
  <c r="L10"/>
  <c r="L9"/>
  <c r="K9"/>
  <c r="L8"/>
  <c r="L7"/>
  <c r="L6"/>
  <c r="K6"/>
  <c r="L5"/>
  <c r="L4"/>
  <c r="L3"/>
  <c r="L14" l="1"/>
  <c r="N14" s="1"/>
  <c r="K14"/>
  <c r="E329" i="9"/>
  <c r="E441"/>
  <c r="F420" i="6"/>
  <c r="G420" s="1"/>
  <c r="F419"/>
  <c r="G419" s="1"/>
  <c r="F418"/>
  <c r="G418" s="1"/>
  <c r="F417"/>
  <c r="G417" s="1"/>
  <c r="F416"/>
  <c r="G416" s="1"/>
  <c r="F415"/>
  <c r="G415" s="1"/>
  <c r="F414"/>
  <c r="G414" s="1"/>
  <c r="F413"/>
  <c r="G413" s="1"/>
  <c r="F412"/>
  <c r="G412" s="1"/>
  <c r="F411"/>
  <c r="G411" s="1"/>
  <c r="F410"/>
  <c r="G410" s="1"/>
  <c r="F409"/>
  <c r="G409" s="1"/>
  <c r="F408"/>
  <c r="G408" s="1"/>
  <c r="F407"/>
  <c r="G407" s="1"/>
  <c r="F406"/>
  <c r="G406" s="1"/>
  <c r="F405"/>
  <c r="G405" s="1"/>
  <c r="F404"/>
  <c r="G404" s="1"/>
  <c r="F403"/>
  <c r="G403" s="1"/>
  <c r="F402"/>
  <c r="G402" s="1"/>
  <c r="F401"/>
  <c r="G401" s="1"/>
  <c r="F400"/>
  <c r="G400" s="1"/>
  <c r="F399"/>
  <c r="G399" s="1"/>
  <c r="G398"/>
  <c r="F398"/>
  <c r="F397"/>
  <c r="G397" s="1"/>
  <c r="F396"/>
  <c r="G396" s="1"/>
  <c r="F395"/>
  <c r="G395" s="1"/>
  <c r="F394"/>
  <c r="G394" s="1"/>
  <c r="F393"/>
  <c r="G393" s="1"/>
  <c r="F392"/>
  <c r="G392" s="1"/>
  <c r="F391"/>
  <c r="G391" s="1"/>
  <c r="G390"/>
  <c r="F390"/>
  <c r="F389"/>
  <c r="G389" s="1"/>
  <c r="F388"/>
  <c r="G388" s="1"/>
  <c r="F387"/>
  <c r="G387" s="1"/>
  <c r="F386"/>
  <c r="G386" s="1"/>
  <c r="F385"/>
  <c r="G385" s="1"/>
  <c r="F384"/>
  <c r="G384" s="1"/>
  <c r="F383"/>
  <c r="G383" s="1"/>
  <c r="G382"/>
  <c r="F382"/>
  <c r="F381"/>
  <c r="G381" s="1"/>
  <c r="F380"/>
  <c r="G380" s="1"/>
  <c r="F379"/>
  <c r="G379" s="1"/>
  <c r="F378"/>
  <c r="G378" s="1"/>
  <c r="F377"/>
  <c r="G377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69"/>
  <c r="G369" s="1"/>
  <c r="F368"/>
  <c r="G368" s="1"/>
  <c r="F367"/>
  <c r="G367" s="1"/>
  <c r="F366"/>
  <c r="G366" s="1"/>
  <c r="F365"/>
  <c r="G365" s="1"/>
  <c r="F364"/>
  <c r="G364" s="1"/>
  <c r="F363"/>
  <c r="G363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55"/>
  <c r="G355" s="1"/>
  <c r="F354"/>
  <c r="G354" s="1"/>
  <c r="F353"/>
  <c r="G353" s="1"/>
  <c r="F352"/>
  <c r="G352" s="1"/>
  <c r="F351"/>
  <c r="G351" s="1"/>
  <c r="F350"/>
  <c r="G350" s="1"/>
  <c r="F349"/>
  <c r="G349" s="1"/>
  <c r="F348"/>
  <c r="G348" s="1"/>
  <c r="F347"/>
  <c r="G347" s="1"/>
  <c r="F346"/>
  <c r="G346" s="1"/>
  <c r="F345"/>
  <c r="G345" s="1"/>
  <c r="F344"/>
  <c r="G344" s="1"/>
  <c r="F343"/>
  <c r="G343" s="1"/>
  <c r="F342"/>
  <c r="G342" s="1"/>
  <c r="F341"/>
  <c r="G341" s="1"/>
  <c r="F340"/>
  <c r="G340" s="1"/>
  <c r="F339"/>
  <c r="G339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323"/>
  <c r="G323" s="1"/>
  <c r="F322"/>
  <c r="G322" s="1"/>
  <c r="F321"/>
  <c r="G321" s="1"/>
  <c r="F320"/>
  <c r="G320" s="1"/>
  <c r="F319"/>
  <c r="G319" s="1"/>
  <c r="F318"/>
  <c r="G318" s="1"/>
  <c r="F422" i="9"/>
  <c r="G422" s="1"/>
  <c r="F423"/>
  <c r="G423" s="1"/>
  <c r="F424"/>
  <c r="G424" s="1"/>
  <c r="F425"/>
  <c r="G425" s="1"/>
  <c r="F426"/>
  <c r="G426" s="1"/>
  <c r="F427"/>
  <c r="G427" s="1"/>
  <c r="F428"/>
  <c r="G428" s="1"/>
  <c r="F429"/>
  <c r="G429" s="1"/>
  <c r="F444"/>
  <c r="G444" s="1"/>
  <c r="F430"/>
  <c r="G430" s="1"/>
  <c r="F431"/>
  <c r="G431" s="1"/>
  <c r="F432"/>
  <c r="G432" s="1"/>
  <c r="F433"/>
  <c r="G433" s="1"/>
  <c r="F434"/>
  <c r="G434" s="1"/>
  <c r="F435"/>
  <c r="G435" s="1"/>
  <c r="F436"/>
  <c r="G436" s="1"/>
  <c r="F437"/>
  <c r="G437" s="1"/>
  <c r="F438"/>
  <c r="G438" s="1"/>
  <c r="F439"/>
  <c r="G439" s="1"/>
  <c r="F440"/>
  <c r="G440" s="1"/>
  <c r="F445"/>
  <c r="G445" s="1"/>
  <c r="F362"/>
  <c r="G362" s="1"/>
  <c r="F363"/>
  <c r="G363" s="1"/>
  <c r="F364"/>
  <c r="G364" s="1"/>
  <c r="F365"/>
  <c r="G365" s="1"/>
  <c r="F366"/>
  <c r="G366" s="1"/>
  <c r="F367"/>
  <c r="G367" s="1"/>
  <c r="F368"/>
  <c r="G368" s="1"/>
  <c r="F369"/>
  <c r="G369" s="1"/>
  <c r="F370"/>
  <c r="G370" s="1"/>
  <c r="F371"/>
  <c r="G371" s="1"/>
  <c r="F372"/>
  <c r="G372" s="1"/>
  <c r="F373"/>
  <c r="G373" s="1"/>
  <c r="F374"/>
  <c r="G374" s="1"/>
  <c r="F375"/>
  <c r="G375" s="1"/>
  <c r="F376"/>
  <c r="G376" s="1"/>
  <c r="F377"/>
  <c r="G377" s="1"/>
  <c r="F378"/>
  <c r="G378" s="1"/>
  <c r="F379"/>
  <c r="G379" s="1"/>
  <c r="F380"/>
  <c r="G380" s="1"/>
  <c r="F381"/>
  <c r="G381" s="1"/>
  <c r="F382"/>
  <c r="G382" s="1"/>
  <c r="F383"/>
  <c r="G383" s="1"/>
  <c r="F384"/>
  <c r="G384" s="1"/>
  <c r="F385"/>
  <c r="G385" s="1"/>
  <c r="F386"/>
  <c r="G386" s="1"/>
  <c r="F387"/>
  <c r="G387" s="1"/>
  <c r="F388"/>
  <c r="G388" s="1"/>
  <c r="F389"/>
  <c r="G389" s="1"/>
  <c r="F390"/>
  <c r="G390" s="1"/>
  <c r="F391"/>
  <c r="G391" s="1"/>
  <c r="F392"/>
  <c r="G392" s="1"/>
  <c r="F393"/>
  <c r="G393" s="1"/>
  <c r="F446"/>
  <c r="G446" s="1"/>
  <c r="F394"/>
  <c r="G394" s="1"/>
  <c r="F395"/>
  <c r="G395" s="1"/>
  <c r="F396"/>
  <c r="G396" s="1"/>
  <c r="F397"/>
  <c r="G397" s="1"/>
  <c r="F398"/>
  <c r="G398" s="1"/>
  <c r="F399"/>
  <c r="G399" s="1"/>
  <c r="F400"/>
  <c r="G400" s="1"/>
  <c r="F401"/>
  <c r="G401" s="1"/>
  <c r="F402"/>
  <c r="G402" s="1"/>
  <c r="F403"/>
  <c r="G403" s="1"/>
  <c r="F404"/>
  <c r="G404" s="1"/>
  <c r="F405"/>
  <c r="G405" s="1"/>
  <c r="F345"/>
  <c r="G345" s="1"/>
  <c r="F346"/>
  <c r="G346" s="1"/>
  <c r="F347"/>
  <c r="G347" s="1"/>
  <c r="F348"/>
  <c r="G348" s="1"/>
  <c r="F349"/>
  <c r="G349" s="1"/>
  <c r="F350"/>
  <c r="G350" s="1"/>
  <c r="F351"/>
  <c r="G351" s="1"/>
  <c r="F352"/>
  <c r="G352" s="1"/>
  <c r="F353"/>
  <c r="G353" s="1"/>
  <c r="F354"/>
  <c r="G354" s="1"/>
  <c r="F355"/>
  <c r="G355" s="1"/>
  <c r="F356"/>
  <c r="G356" s="1"/>
  <c r="F357"/>
  <c r="G357" s="1"/>
  <c r="F358"/>
  <c r="G358" s="1"/>
  <c r="F359"/>
  <c r="G359" s="1"/>
  <c r="F360"/>
  <c r="G360" s="1"/>
  <c r="F361"/>
  <c r="G361" s="1"/>
  <c r="F406"/>
  <c r="G406" s="1"/>
  <c r="F407"/>
  <c r="G407" s="1"/>
  <c r="F408"/>
  <c r="G408" s="1"/>
  <c r="E447"/>
  <c r="F421"/>
  <c r="G421" s="1"/>
  <c r="F420"/>
  <c r="G420" s="1"/>
  <c r="F419"/>
  <c r="G419" s="1"/>
  <c r="F418"/>
  <c r="G418" s="1"/>
  <c r="F417"/>
  <c r="G417" s="1"/>
  <c r="F416"/>
  <c r="G416" s="1"/>
  <c r="F415"/>
  <c r="G415" s="1"/>
  <c r="F414"/>
  <c r="G414" s="1"/>
  <c r="F413"/>
  <c r="G413" s="1"/>
  <c r="F412"/>
  <c r="G412" s="1"/>
  <c r="F411"/>
  <c r="G411" s="1"/>
  <c r="F410"/>
  <c r="G410" s="1"/>
  <c r="F409"/>
  <c r="G409" s="1"/>
  <c r="F344"/>
  <c r="G344" s="1"/>
  <c r="F343"/>
  <c r="G343" s="1"/>
  <c r="F342"/>
  <c r="G342" s="1"/>
  <c r="F341"/>
  <c r="G341" s="1"/>
  <c r="F13" i="7"/>
  <c r="H13"/>
  <c r="F317" i="6"/>
  <c r="G317" s="1"/>
  <c r="F316"/>
  <c r="G316" s="1"/>
  <c r="F315"/>
  <c r="G315" s="1"/>
  <c r="F327" i="9"/>
  <c r="G327" s="1"/>
  <c r="F326"/>
  <c r="G326" s="1"/>
  <c r="F325"/>
  <c r="G325" s="1"/>
  <c r="G441" l="1"/>
  <c r="G447"/>
  <c r="F314" i="6"/>
  <c r="G314" s="1"/>
  <c r="F313"/>
  <c r="G313" s="1"/>
  <c r="E338" i="9"/>
  <c r="F337"/>
  <c r="G337" s="1"/>
  <c r="F336"/>
  <c r="G336" s="1"/>
  <c r="J12" i="12"/>
  <c r="J12" i="13"/>
  <c r="K11"/>
  <c r="K7"/>
  <c r="K5"/>
  <c r="K3"/>
  <c r="F334" i="9"/>
  <c r="G334" s="1"/>
  <c r="F335"/>
  <c r="G335" s="1"/>
  <c r="F333"/>
  <c r="G333" s="1"/>
  <c r="F318"/>
  <c r="G318" s="1"/>
  <c r="F307"/>
  <c r="G307" s="1"/>
  <c r="F308"/>
  <c r="G308" s="1"/>
  <c r="F309"/>
  <c r="G309" s="1"/>
  <c r="F310"/>
  <c r="G310" s="1"/>
  <c r="F311"/>
  <c r="G311" s="1"/>
  <c r="F312"/>
  <c r="G312" s="1"/>
  <c r="F313"/>
  <c r="G313" s="1"/>
  <c r="F314"/>
  <c r="G314" s="1"/>
  <c r="F315"/>
  <c r="G315" s="1"/>
  <c r="F316"/>
  <c r="G316" s="1"/>
  <c r="F317"/>
  <c r="G317" s="1"/>
  <c r="F319"/>
  <c r="G319" s="1"/>
  <c r="F320"/>
  <c r="G320" s="1"/>
  <c r="F321"/>
  <c r="G321" s="1"/>
  <c r="F322"/>
  <c r="G322" s="1"/>
  <c r="F323"/>
  <c r="G323" s="1"/>
  <c r="F324"/>
  <c r="G324" s="1"/>
  <c r="F328"/>
  <c r="G328" s="1"/>
  <c r="F306"/>
  <c r="G306" s="1"/>
  <c r="F305"/>
  <c r="G305" s="1"/>
  <c r="K12" i="13" l="1"/>
  <c r="G329" i="9"/>
  <c r="G338"/>
  <c r="G312" i="6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K11" i="12"/>
  <c r="K5"/>
  <c r="K4"/>
  <c r="K3"/>
  <c r="K12" l="1"/>
  <c r="G837" i="9"/>
  <c r="E301"/>
  <c r="E246"/>
  <c r="E165"/>
  <c r="E81"/>
  <c r="G161" i="6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8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4"/>
  <c r="B61" i="5"/>
  <c r="C61"/>
  <c r="C15"/>
  <c r="B15"/>
  <c r="G15"/>
  <c r="E837" i="9" l="1"/>
  <c r="B63" i="5"/>
</calcChain>
</file>

<file path=xl/sharedStrings.xml><?xml version="1.0" encoding="utf-8"?>
<sst xmlns="http://schemas.openxmlformats.org/spreadsheetml/2006/main" count="7108" uniqueCount="1681">
  <si>
    <t>N°</t>
  </si>
  <si>
    <t>MUNICIPIO</t>
  </si>
  <si>
    <t>ENDEREÇO</t>
  </si>
  <si>
    <t>ENQUADRAMENTO</t>
  </si>
  <si>
    <t>VALORES (R$)</t>
  </si>
  <si>
    <t>EMBARGOS (N°)</t>
  </si>
  <si>
    <t>TCO (N°)</t>
  </si>
  <si>
    <t>ENQUADRAMENTO CRIMINAL</t>
  </si>
  <si>
    <t>NOVA MANORÉ-RO</t>
  </si>
  <si>
    <t>LINHA 03, TERRA ROXA, GLEBA CAPIVARI, LOTE 56, ZONA RURAL - Dist. Jacinópolis</t>
  </si>
  <si>
    <t>S 10°26'09,3" W 64°16'20,3"</t>
  </si>
  <si>
    <t>003582</t>
  </si>
  <si>
    <t>Art. 51 do Decreto Federal 6.514/08</t>
  </si>
  <si>
    <t>001527</t>
  </si>
  <si>
    <t>ART. 50 DA LEI FEDERAL 9605/98</t>
  </si>
  <si>
    <t>BR 421 KM 188, ZONA RURAL, Dist. Jacinópolis</t>
  </si>
  <si>
    <t>S 10°24'55,6" W 64°14'48,7"</t>
  </si>
  <si>
    <t>003581</t>
  </si>
  <si>
    <t>Art. 48 do Decreto Federal 6.514/08</t>
  </si>
  <si>
    <t>001526</t>
  </si>
  <si>
    <t>ART. 48 DA LEI FEDERAL 9605/98</t>
  </si>
  <si>
    <t>BR 421 KM 183, Terra Roxa, ZONA RURAL, Dist. Jacinópolis</t>
  </si>
  <si>
    <t>S 10°26'46,8" W 64°12'27,5"</t>
  </si>
  <si>
    <t>001008</t>
  </si>
  <si>
    <t>001528</t>
  </si>
  <si>
    <t>CAMPO NOVO DE RONDÔNIA</t>
  </si>
  <si>
    <t>BR 421 KM 170, ZONA RURAL.</t>
  </si>
  <si>
    <t>S 10°26'39" W 64°05'27"</t>
  </si>
  <si>
    <t>001009</t>
  </si>
  <si>
    <t>001530</t>
  </si>
  <si>
    <t>LINHA 05, KM 35 - AP LAGOA AZUL - LOTE 15</t>
  </si>
  <si>
    <t>S 10°19'08" W 64°01'32"</t>
  </si>
  <si>
    <t>001010</t>
  </si>
  <si>
    <t>001531</t>
  </si>
  <si>
    <t>Nova Mamoré-RO</t>
  </si>
  <si>
    <t>BR 431 KM 95 TRAVESSÇÃO DAS ARARAS</t>
  </si>
  <si>
    <t>10° 28' 54.9" S, 64° 13' 2.4" W</t>
  </si>
  <si>
    <t>002502</t>
  </si>
  <si>
    <t>000602</t>
  </si>
  <si>
    <t>3091100036/TCO</t>
  </si>
  <si>
    <t>Art. 48 da Lei Federal 9.605/98</t>
  </si>
  <si>
    <t>BR 431 KM 90 TRAVESSÇÃO DAS ARARAS</t>
  </si>
  <si>
    <t>10° 31' 14" S, 64° 14' 15" W</t>
  </si>
  <si>
    <t>002477</t>
  </si>
  <si>
    <t>708178-IBAMA/667346-IBAMA</t>
  </si>
  <si>
    <t>Campo Novo de Rondônia</t>
  </si>
  <si>
    <t>BR 421 KM 155</t>
  </si>
  <si>
    <t>10° 29' 40" S, 63° 58' 20" W</t>
  </si>
  <si>
    <t>002504</t>
  </si>
  <si>
    <t>Art. 49 do Decreto Federal 6.514/08</t>
  </si>
  <si>
    <t>000605</t>
  </si>
  <si>
    <t>Art. 50 do Decreto Federal 6.514/08</t>
  </si>
  <si>
    <t>LH 05 KM 7, LT 23, GL 1 PA LAGOA AZUL</t>
  </si>
  <si>
    <t>10° 19' 16" S, 64° 1' 23" W</t>
  </si>
  <si>
    <t>002479</t>
  </si>
  <si>
    <t>000260</t>
  </si>
  <si>
    <t>3017900013/TCO</t>
  </si>
  <si>
    <t>BR 421 KM 180, Zona Rural, Dist. De JAcinópolis</t>
  </si>
  <si>
    <t>S 10°25'54" W 64°12'22"</t>
  </si>
  <si>
    <t>011641</t>
  </si>
  <si>
    <t>000306</t>
  </si>
  <si>
    <t>BR 421 KM 192, Zona Rural, Dist. De JAcinópolis</t>
  </si>
  <si>
    <t>S 10°25'51" W 64°15'57"</t>
  </si>
  <si>
    <t>011642</t>
  </si>
  <si>
    <t>000307</t>
  </si>
  <si>
    <t>LINHA DA CÔNDOR, ZONA DO DISTRITO DE JACINÓPOLIS - NOVA NAMORÉ.</t>
  </si>
  <si>
    <t>S 10°27'55" W 64°12'33"</t>
  </si>
  <si>
    <t>003465</t>
  </si>
  <si>
    <t>Art. 47 do Decreto Federal 6.514/08</t>
  </si>
  <si>
    <t>ART. 46 § ÚNICO DA LEI FEDERAL 96.605/98</t>
  </si>
  <si>
    <t>CAMPO NOVO DE RONDÔNIA-RO</t>
  </si>
  <si>
    <t>BR 421 KM 150, ZONA RURAL DISTRITO DE TRÊS COQUEIROS</t>
  </si>
  <si>
    <t>S 10°25'39" W 63°59'38"</t>
  </si>
  <si>
    <t>002478</t>
  </si>
  <si>
    <t>000259</t>
  </si>
  <si>
    <t>ART. 50 DA LEI FEDERAL 96</t>
  </si>
  <si>
    <t>BR 421 KM 160, ZONA RURAL DO DISTRITO DE CAMPO NOO DE RONDÔNIA</t>
  </si>
  <si>
    <t>S 10°24'37" W 64°05'23"</t>
  </si>
  <si>
    <t>011645</t>
  </si>
  <si>
    <t>000308</t>
  </si>
  <si>
    <t>ART. 48 DA LEI FEDERAL 96</t>
  </si>
  <si>
    <t>BR 421 KM 182, ZONA RURAL, Dist. Jacinópois</t>
  </si>
  <si>
    <t>S 10°25'05.7" W 064°14'17.8"</t>
  </si>
  <si>
    <t>002503</t>
  </si>
  <si>
    <t>000604</t>
  </si>
  <si>
    <t>Br 421 KM 180 LINHA 02 TRAVESSÃO JOSE BURITIS</t>
  </si>
  <si>
    <t>S 10°28'55.3" W 64°13'02.8"</t>
  </si>
  <si>
    <t>Br 421 KM 55 Zona Rural ,Distrito de 3 coqueiros Nova Mamoré/RO</t>
  </si>
  <si>
    <t>S 10°29'40,4" W 64°58'22,5"</t>
  </si>
  <si>
    <t>Art. 49 e 50 do Decreto Federal 6.514/08</t>
  </si>
  <si>
    <t>ART. 50 DA LEI FEDERAL 9505/98</t>
  </si>
  <si>
    <t>Campo Novo De Rondônia/RO</t>
  </si>
  <si>
    <t>Linha C-18 KM 42 Zona Rural Campo Novo-RO</t>
  </si>
  <si>
    <t>S 10°18'58,0" W 64°03'36,0"</t>
  </si>
  <si>
    <t>002506</t>
  </si>
  <si>
    <t>Art. 50do Decreto Federal 6.514/08</t>
  </si>
  <si>
    <t>000606</t>
  </si>
  <si>
    <t>ART. 50 DA LEI FEDERAL 9.605/98</t>
  </si>
  <si>
    <t>Linha 05 Gleba 01 Nova Mamoré/RO</t>
  </si>
  <si>
    <t>S 10°19'16.0" W 64°01'23.0"</t>
  </si>
  <si>
    <t>Art. 51do Decreto Federal 6.514/08</t>
  </si>
  <si>
    <t>MACHADINHO DO OESTE</t>
  </si>
  <si>
    <t>LINHA 10 KM 40 LOTE 28</t>
  </si>
  <si>
    <t>S 09º15'44" W 062º14'19"</t>
  </si>
  <si>
    <t>004501</t>
  </si>
  <si>
    <t>ART. 51 DECRETO FEDERAL 6514/2008</t>
  </si>
  <si>
    <t>001179</t>
  </si>
  <si>
    <t>ART. 50 DA LEI 9605/1998</t>
  </si>
  <si>
    <t>LINHA 12 KM 32 LOTE 15</t>
  </si>
  <si>
    <t>S 09º16'36" W 062º11'35"</t>
  </si>
  <si>
    <t>004760</t>
  </si>
  <si>
    <t>ART. 51 DECRETO FEDERAL 6514/2009</t>
  </si>
  <si>
    <t>000560</t>
  </si>
  <si>
    <t>ART. 50 DA LEI 9605/1999</t>
  </si>
  <si>
    <t>LINHA 12 KM 38 LOTE 31</t>
  </si>
  <si>
    <t>S 09º15'36" W 062º11'48"</t>
  </si>
  <si>
    <t>003150</t>
  </si>
  <si>
    <t>ART. 51 DECRETO FEDERAL 6514/2010</t>
  </si>
  <si>
    <t>001180</t>
  </si>
  <si>
    <t>ART. 50 DA LEI 9605/2000</t>
  </si>
  <si>
    <t>LINHA TB 07 KM 36 GB 01 ST 149</t>
  </si>
  <si>
    <t>S 09º18'14" W 062º11'00"</t>
  </si>
  <si>
    <t>004502</t>
  </si>
  <si>
    <t>ART. 51 DECRETO FEDERAL 6514/2011</t>
  </si>
  <si>
    <t>001181</t>
  </si>
  <si>
    <t>ART. 50 DA LEI 9605/2001</t>
  </si>
  <si>
    <t>LINHA TB 07 KM 30 GB 01 TABAJARA</t>
  </si>
  <si>
    <t>S 09º18'47,7" W 062º11'03,1"</t>
  </si>
  <si>
    <t>004503</t>
  </si>
  <si>
    <t>ART. 51 DECRETO FEDERAL 6514/2012</t>
  </si>
  <si>
    <t>000561</t>
  </si>
  <si>
    <t>ART. 50 DA LEI 9605/2002</t>
  </si>
  <si>
    <t>LINHA 09 KM 2,5 ASSENT BELO HORIZONTE</t>
  </si>
  <si>
    <t>9º 16' 58" S, 62º 17' 48" W</t>
  </si>
  <si>
    <t>Art 51 e 93 Decreto 6514/2008</t>
  </si>
  <si>
    <t>Art 50 Lei fed 9605/98</t>
  </si>
  <si>
    <t>LINHA 09 P A BELO HORIZONTE</t>
  </si>
  <si>
    <t>9º 17' 18" S, 62º 16' 35" W</t>
  </si>
  <si>
    <t>LINHA 09 KM 50</t>
  </si>
  <si>
    <t>9º 14' 01" S, 62º 17' 42" W</t>
  </si>
  <si>
    <t>Art 48 decreto 6541/2008</t>
  </si>
  <si>
    <t>Art 48 Lei fed 9605/98</t>
  </si>
  <si>
    <t>9º 13' 21" S, 62º 17' 55" W</t>
  </si>
  <si>
    <t>Art 51 Decreto 6514/2008</t>
  </si>
  <si>
    <t>9º 12' 59" S, 62º 17' 36" W</t>
  </si>
  <si>
    <t>9º 14' 19" S, 62º 17' 54" W</t>
  </si>
  <si>
    <t>LINHA 10 COM TRAVESSAO DA 09</t>
  </si>
  <si>
    <t>9º 17' 31" S, 62º 14' 21" W</t>
  </si>
  <si>
    <t>9º 17' 19" S, 62º 15' 47" W</t>
  </si>
  <si>
    <t>LINHA 11 KM 45 P A BELO HORIZONTE</t>
  </si>
  <si>
    <t>9º 14' 23" S, 62º 13' 52" W</t>
  </si>
  <si>
    <t>LINHA 11 P A BELO HORIZONTE</t>
  </si>
  <si>
    <t>9º 15' 44" S, 62º 13' 48" W</t>
  </si>
  <si>
    <t>LINHA 10 P A BELO HORIZONTE</t>
  </si>
  <si>
    <t>9º 16' 21" S, 62º 14' 17" W</t>
  </si>
  <si>
    <t>LINHA 11 LOTE 49 P A BELO HORIZONTE</t>
  </si>
  <si>
    <t>9º 14' 14" S, 62º 13' 44" W</t>
  </si>
  <si>
    <t>LINHA 11 LOTE 50 P A BELO HORIZONTE</t>
  </si>
  <si>
    <t>9º 14' 22" S, 62º 12' 26" W</t>
  </si>
  <si>
    <t>LINHA 11 LOTE 36 P A BELO HORIZONTE</t>
  </si>
  <si>
    <t>9º 16' 17" S, 62º 13' 51" W</t>
  </si>
  <si>
    <t>LINHA 11 LOTE 37 P A BELO HORIZONTE</t>
  </si>
  <si>
    <t>9º 16' 10" S, 62º 13' 42" W</t>
  </si>
  <si>
    <t>LINHA 11 LOTE 42 P A BELO HORIZONTE</t>
  </si>
  <si>
    <t>9º 14' 55" S, 62º 12' 16" W</t>
  </si>
  <si>
    <t>LINHA 11 LOTE 44 P A BELO HORIZONTE</t>
  </si>
  <si>
    <t>9º 14' 48" S, 62º 12' 40" W</t>
  </si>
  <si>
    <t>LINHA TB 15</t>
  </si>
  <si>
    <t>9º 09' 20" S, 62º 15' 06" W</t>
  </si>
  <si>
    <t>9º 09' 11" S, 62º 16' 05" W</t>
  </si>
  <si>
    <t>9º 08' 20" S, 62º 14' 08" W</t>
  </si>
  <si>
    <t>LINHA TB 14 LOTE 114 KM 50</t>
  </si>
  <si>
    <t>9º 10' 34" S, 62º 12' 51" W</t>
  </si>
  <si>
    <t>LINHA 09 KM 52 AO LADO DA RESERVA ANGELIN</t>
  </si>
  <si>
    <t>9º 17' 32" S, 62º 17' 46" W</t>
  </si>
  <si>
    <t>9º 17' 19" S, 62º 17' 48" W</t>
  </si>
  <si>
    <t>LINHA 11 PA BELO HORIZONTE LOTE 23</t>
  </si>
  <si>
    <t>9º 16' 02" S, 62º 13' 43" W</t>
  </si>
  <si>
    <t>LINHA 09 LOTE 27 P A BELO HORIZONTE</t>
  </si>
  <si>
    <t>9º 15' 45" S, 62º 17' 38" W</t>
  </si>
  <si>
    <t>LINHA 08, PA BELO HORIZONTE</t>
  </si>
  <si>
    <t>9° 14' 49.3" S, 62° 18' 54.7" W</t>
  </si>
  <si>
    <t>ARTIGO 51 6514/2008</t>
  </si>
  <si>
    <t>ARTIGO 50 LEI 9605/1998</t>
  </si>
  <si>
    <t>LINHA 09, LOTE 44, PA BELO HORIZONTE</t>
  </si>
  <si>
    <t>9° 14' 42.2" S, 62° 17' 10.8" W</t>
  </si>
  <si>
    <t>ARTIGO 48 6514/2008</t>
  </si>
  <si>
    <t>ARTIGO 48 LEI 9605/1998</t>
  </si>
  <si>
    <t>LOTE 13, LINHA T13, PA BELO HORIZONTE, PROJETO URUPÁ</t>
  </si>
  <si>
    <t>9° 11' 52" S, 62° 14' 51" W</t>
  </si>
  <si>
    <t>LOTE 61, LINHA 10, PA BELO HORIZONTE</t>
  </si>
  <si>
    <t>9° 13' 18" S, 62° 15' 48" W</t>
  </si>
  <si>
    <t>LOTE 42, LINHA 10, PA BELO HORIZONTE</t>
  </si>
  <si>
    <t>9° 14' 49" S, 62° 14' 46" W</t>
  </si>
  <si>
    <t>LOTE 16, SITIO BAGAÇO GROSSO I, LINHA 11, PA BELO HORIZONTE</t>
  </si>
  <si>
    <t>9° 16' 32" S, 62° 12' 21" W</t>
  </si>
  <si>
    <t>LOTE 39, LINHA 12, KM 37, PA BELO HORIZONTE</t>
  </si>
  <si>
    <t>9° 15' 5" S, 62° 11' 53" W</t>
  </si>
  <si>
    <t>LOTE 61, LINHA 12, PA BELO HORIZONTE</t>
  </si>
  <si>
    <t>9° 13' 34" S, 62° 11' 34" W</t>
  </si>
  <si>
    <t>LOTE 63, LINHA 12, KM 37, PA BELO HORIZONTE</t>
  </si>
  <si>
    <t>9° 13' 26" S, 62° 11' 33" W</t>
  </si>
  <si>
    <t>LOTE 69, LINHA 12, PA BELO HORIZONTE</t>
  </si>
  <si>
    <t>9° 13' 9" S, 62° 11' 45" W</t>
  </si>
  <si>
    <t>LOTE 46, LINHA 12, KM 37, PA BELO HORIZONTE</t>
  </si>
  <si>
    <t>9° 14' 34" S, 62° 10' 32" W</t>
  </si>
  <si>
    <t>LOTE 67, LINHA 12, KM 50, PA BELO HORIZONTE</t>
  </si>
  <si>
    <t>9° 13' 17" S, 62° 11' 32" W</t>
  </si>
  <si>
    <t>LINHA TB 15, KM 60, PA URUPÁ</t>
  </si>
  <si>
    <t>9° 8' 22" S, 62° 13' 3" W</t>
  </si>
  <si>
    <t>LINHA TB15, KM 61</t>
  </si>
  <si>
    <t>9° 8' 18" S, 62° 16' 54" W</t>
  </si>
  <si>
    <t>LINHA TB 15, KM 63</t>
  </si>
  <si>
    <t>9° 8' 18" S, 62° 17' 53" W</t>
  </si>
  <si>
    <t>LOTE 79,LINHA TB14 GALO VELHO, KM 56</t>
  </si>
  <si>
    <t>9° 9' 52" S, 62° 13' 36" W</t>
  </si>
  <si>
    <t>Linha 09, LT13, KM 53 PA Belo Horizonte</t>
  </si>
  <si>
    <t>9°16'42" S, 62°18'1" W</t>
  </si>
  <si>
    <t>000162</t>
  </si>
  <si>
    <t>Art. 51 D. Fed. 6514/08</t>
  </si>
  <si>
    <t>001592/SEDAM</t>
  </si>
  <si>
    <t>Art. 50 Lei n° 96.605/98</t>
  </si>
  <si>
    <t>9°16'41" S, 62°16'42" W</t>
  </si>
  <si>
    <t>000167</t>
  </si>
  <si>
    <t>001593/SEDAM</t>
  </si>
  <si>
    <t>Linha 09, LT30, PA Belo Horizonte</t>
  </si>
  <si>
    <t>9°15'36" S, 62°16'36" W</t>
  </si>
  <si>
    <t>000168</t>
  </si>
  <si>
    <t>001594/SEDAM</t>
  </si>
  <si>
    <t>Linha 09, LT12, PA Belo Horizonte</t>
  </si>
  <si>
    <t>9°16'50" S, 62°16'30" W</t>
  </si>
  <si>
    <t>000169</t>
  </si>
  <si>
    <t>001595/SEDAM</t>
  </si>
  <si>
    <t>LH11, LT50, KM 40 PA BELO HORIZONTE</t>
  </si>
  <si>
    <t>9°14'5" S, 62°12'34" W</t>
  </si>
  <si>
    <t>000170</t>
  </si>
  <si>
    <t>001596/SEDAM</t>
  </si>
  <si>
    <t>LH 11, LT 26, KM 47 PA BELO HORIZONTE</t>
  </si>
  <si>
    <t>9°13'10" S, 62°12'21" W</t>
  </si>
  <si>
    <t>000172</t>
  </si>
  <si>
    <t>001597/SEDAM</t>
  </si>
  <si>
    <t>LH 11, LT 40, KM 38, PA BELO HORIZONTE</t>
  </si>
  <si>
    <t>9°15'5" S, 62°12'17" W</t>
  </si>
  <si>
    <t>000173</t>
  </si>
  <si>
    <t>001598/SEDAM</t>
  </si>
  <si>
    <t>LH 11, LT74, KM 47 PA BELO HORIZONTE</t>
  </si>
  <si>
    <t>9°12'46" S, 62°12'11" W</t>
  </si>
  <si>
    <t>000174</t>
  </si>
  <si>
    <t>001599/SEDAM</t>
  </si>
  <si>
    <t>LH TB 05, LT 27 GLEBA 03 PA TABAJARA II</t>
  </si>
  <si>
    <t>9°15'58" S, 62°9'13" W</t>
  </si>
  <si>
    <t>000175</t>
  </si>
  <si>
    <t>001600/SEDAM</t>
  </si>
  <si>
    <t>3019000024*</t>
  </si>
  <si>
    <t>LH TB5. LOTE 120 KM 60 PROJETO URUPÁ</t>
  </si>
  <si>
    <t>9°8'22" S, 62°13'13" W</t>
  </si>
  <si>
    <t>000801</t>
  </si>
  <si>
    <t>0497/BPA</t>
  </si>
  <si>
    <t>LH 15, KM 11 PROJETO URUPA</t>
  </si>
  <si>
    <t>9°8'25" S, 62°17'10" W</t>
  </si>
  <si>
    <t>000802</t>
  </si>
  <si>
    <t>0498/BPA</t>
  </si>
  <si>
    <t>LINHA TB14, KM 50 PROJETO URUPÁ</t>
  </si>
  <si>
    <t>9°10'39" S, 62°12'10" W</t>
  </si>
  <si>
    <t>000803</t>
  </si>
  <si>
    <t>0499/BPA</t>
  </si>
  <si>
    <t>LH TB14, KM 50 PROJETO URUPA</t>
  </si>
  <si>
    <t>9°10'44" S, 62°12'2" W</t>
  </si>
  <si>
    <t>000804</t>
  </si>
  <si>
    <t>1242/BPA</t>
  </si>
  <si>
    <t>LINHA 11, KM, 40 LT 50 PA BELO HORIZONTE</t>
  </si>
  <si>
    <t>9°14'9" S, 62°12'27" W</t>
  </si>
  <si>
    <t>000806</t>
  </si>
  <si>
    <t>0500/BPA</t>
  </si>
  <si>
    <t>AUTO DE INFRAÇÃO (N°)</t>
  </si>
  <si>
    <t>Linha 01, PA, Lote 122, Flor do Amazonas</t>
  </si>
  <si>
    <t>000934</t>
  </si>
  <si>
    <t>002157</t>
  </si>
  <si>
    <t>3042400072  (11/03/2020)</t>
  </si>
  <si>
    <t>LH LP 21, Km13, LT 79, GB Jacundá</t>
  </si>
  <si>
    <t>003451</t>
  </si>
  <si>
    <t>001426</t>
  </si>
  <si>
    <t>3042400062 (09/03/2020</t>
  </si>
  <si>
    <t>Linha 02, Lote 39, Flor do Amazonas III</t>
  </si>
  <si>
    <t>011068</t>
  </si>
  <si>
    <t>001437</t>
  </si>
  <si>
    <t>3091000004  (13/03/2020)</t>
  </si>
  <si>
    <t>Linha 02, Km 37, Poste 157, Flor do Amazonas</t>
  </si>
  <si>
    <t>003464</t>
  </si>
  <si>
    <t>001444</t>
  </si>
  <si>
    <t>3042400082 (13/03/2020)</t>
  </si>
  <si>
    <t>Linha 01, Km 09, Lote 37, Flor do Amazonas II</t>
  </si>
  <si>
    <t>000928</t>
  </si>
  <si>
    <t>002153</t>
  </si>
  <si>
    <t>3042400067  (10/03/2020)</t>
  </si>
  <si>
    <t>LH Igarapé Taboca, Poste 02, Zona Rural</t>
  </si>
  <si>
    <t>003458</t>
  </si>
  <si>
    <t>001432</t>
  </si>
  <si>
    <t>3042400073 (11/03/2020)</t>
  </si>
  <si>
    <t>Travessão 01, Lote 48, Flor do Amazonas II</t>
  </si>
  <si>
    <t>000929</t>
  </si>
  <si>
    <t>002154</t>
  </si>
  <si>
    <t>3042400069  (10/03/2020)</t>
  </si>
  <si>
    <t>LH 02, Km 35, Lote 25 H, Poste 154, F. A. I</t>
  </si>
  <si>
    <t>003463</t>
  </si>
  <si>
    <t>001443</t>
  </si>
  <si>
    <t>3042400081 (13/03/2020)</t>
  </si>
  <si>
    <t>LH 02, Km 20, Lote 19, Poste 147, F. A. 2</t>
  </si>
  <si>
    <t>003462</t>
  </si>
  <si>
    <t>001442</t>
  </si>
  <si>
    <t>3042400080 (13/03/2020)</t>
  </si>
  <si>
    <t>Linha 01, Km 09, Lote 32, Flor do Amazonas</t>
  </si>
  <si>
    <t>000926</t>
  </si>
  <si>
    <t>002152</t>
  </si>
  <si>
    <t>3042400066  (10/03/2020)</t>
  </si>
  <si>
    <t>Travessão 01, LH 02, Km 02, Flor do Amazonas</t>
  </si>
  <si>
    <t>003456</t>
  </si>
  <si>
    <t>001431</t>
  </si>
  <si>
    <t>3042400068 (10/03/2020)</t>
  </si>
  <si>
    <t>Linha 21, Km 01, Fazenda São José, Setor Jaquirana</t>
  </si>
  <si>
    <t>011065</t>
  </si>
  <si>
    <t>001215</t>
  </si>
  <si>
    <t>3042400064 (09/03/2020)</t>
  </si>
  <si>
    <t>Linha 02, Lote 33, Flor do Amazonas III</t>
  </si>
  <si>
    <t>011067</t>
  </si>
  <si>
    <t>001436</t>
  </si>
  <si>
    <t>3091000003  (13/03/2020)</t>
  </si>
  <si>
    <t>LH 01, Km 02, flor do Amazonas</t>
  </si>
  <si>
    <t>003454</t>
  </si>
  <si>
    <t>001430</t>
  </si>
  <si>
    <t>3042400065 (10/03/2020)</t>
  </si>
  <si>
    <t>Linha 01, Lote 05, Flor do Amazonas II</t>
  </si>
  <si>
    <t>000930</t>
  </si>
  <si>
    <t>002155</t>
  </si>
  <si>
    <t>3042400070 (11/03/2020)</t>
  </si>
  <si>
    <t>LH 02, Poste 47, Flor do Amazonas III</t>
  </si>
  <si>
    <t>003457</t>
  </si>
  <si>
    <t>001434</t>
  </si>
  <si>
    <t>3042400076 (12/03/2020)</t>
  </si>
  <si>
    <t>Linha 02, Poste 30, Flor do Amazonas III</t>
  </si>
  <si>
    <t>000935</t>
  </si>
  <si>
    <t>002159</t>
  </si>
  <si>
    <t>3042400074  (11/03/2020)</t>
  </si>
  <si>
    <t xml:space="preserve">LH 02, Km 12, Lote 46, Poste 97, Flor do Amaz. III </t>
  </si>
  <si>
    <t>003461</t>
  </si>
  <si>
    <t>001441</t>
  </si>
  <si>
    <t>3042400079 (13/03/2020)</t>
  </si>
  <si>
    <t>LH 02, Poste 51, Flor do Amazonas II</t>
  </si>
  <si>
    <t>003459</t>
  </si>
  <si>
    <t>001439</t>
  </si>
  <si>
    <t>3042400077 (12/03/2020)</t>
  </si>
  <si>
    <t>BR 364, Km 25, Zona Rural</t>
  </si>
  <si>
    <t>003460</t>
  </si>
  <si>
    <t>001440</t>
  </si>
  <si>
    <t>3042400078 (13/03/2020)</t>
  </si>
  <si>
    <t>Linha 02, Poste 75, Flor do Amazonas III</t>
  </si>
  <si>
    <t>000936</t>
  </si>
  <si>
    <t>x</t>
  </si>
  <si>
    <t>3042400075  (11/03/2020)</t>
  </si>
  <si>
    <t>Linha 02, Lote 11, Flor do Amazonas III</t>
  </si>
  <si>
    <t>011066</t>
  </si>
  <si>
    <t>001435</t>
  </si>
  <si>
    <t>3091000002  (12/03/2020)</t>
  </si>
  <si>
    <t>LH 21, Km 12, Poste 86, Vila Nova Samuel</t>
  </si>
  <si>
    <t>003452</t>
  </si>
  <si>
    <t>001428</t>
  </si>
  <si>
    <t>3042400063 (09/03/2020)</t>
  </si>
  <si>
    <t>003453</t>
  </si>
  <si>
    <t>001427</t>
  </si>
  <si>
    <t>LH 01, Lote 121, Flor do Amazonas</t>
  </si>
  <si>
    <t>000931</t>
  </si>
  <si>
    <t>002156</t>
  </si>
  <si>
    <t>3042400071  (11/03/2020)</t>
  </si>
  <si>
    <t>Linha 02, Lote 48, Flor do Amazonas III</t>
  </si>
  <si>
    <t>011069</t>
  </si>
  <si>
    <t>001438</t>
  </si>
  <si>
    <t>3091000005  (13/03/2020)</t>
  </si>
  <si>
    <t>TOTAL</t>
  </si>
  <si>
    <t>NOTIFICAÇÃO Nº.:</t>
  </si>
  <si>
    <t>AUTO DE APREENSÃO Nº.:</t>
  </si>
  <si>
    <t>QUANT. APREENDIDAS M³</t>
  </si>
  <si>
    <t>AUTO  DE DEPÓSITO Nº.:</t>
  </si>
  <si>
    <t>QUANTIDADE DEPOSITADA EM M³</t>
  </si>
  <si>
    <t>DEPOSITÁRIO FIEL NOME / CPF / CNPJ Nº.:</t>
  </si>
  <si>
    <t>TERMO DE EMBARGO Nº.:</t>
  </si>
  <si>
    <t>AUTO DE INFRAÇÃO I Nº.: SEDAM</t>
  </si>
  <si>
    <t>VALOR R$</t>
  </si>
  <si>
    <t>TCO / BOA Nº.:</t>
  </si>
  <si>
    <t>ENQUADRAMENTO CIRMINAL</t>
  </si>
  <si>
    <t>ENQUADRAMENTO ADMINISTRATIVO</t>
  </si>
  <si>
    <t>?</t>
  </si>
  <si>
    <t>XXX</t>
  </si>
  <si>
    <t>ART. 46, PARÁGRAFO ÚNICO e ART. 69-A DA LEI 9605/98 C/C ART. 299, CP.</t>
  </si>
  <si>
    <t>ART. 47, PARÁGRAFO 1º e ART. 82 DO DEC. FEDERAL 6514/08.</t>
  </si>
  <si>
    <t>ART. 46, PARÁGRAFO ÚNICO DA LEI 9605/98.</t>
  </si>
  <si>
    <t>ART. 47, PARÁGRAFO 1º DO DEC. FEDERAL 6514/08.</t>
  </si>
  <si>
    <t>ART. 54 e 60 DA LEI FEDERAL 9605/08.</t>
  </si>
  <si>
    <t>ART. 61 e 66 DO DEC. FEDERAL 6514/08.</t>
  </si>
  <si>
    <t>TOTAL GERAL</t>
  </si>
  <si>
    <t>ART. 51 DA LEI 9605/98</t>
  </si>
  <si>
    <t>ART. 50 DA LEI 9605/98</t>
  </si>
  <si>
    <t>ART. 46, PARÁGRAFO ÚNICO DA LEI 9605/98</t>
  </si>
  <si>
    <t>65.21</t>
  </si>
  <si>
    <t>ART. 48 DA LEI 9605/98</t>
  </si>
  <si>
    <t>COORDENADA</t>
  </si>
  <si>
    <t>CANDEIAS DO JAMARI</t>
  </si>
  <si>
    <t>Linha 631, Lote 15, Gleba 03, TRIUNFO</t>
  </si>
  <si>
    <t>S 09°23'33,0" - W 63°24'16,9"</t>
  </si>
  <si>
    <t>001487</t>
  </si>
  <si>
    <t>Art. 51, DECRETO 6514/2008</t>
  </si>
  <si>
    <t>001689</t>
  </si>
  <si>
    <t>3029000040  (13/03/2020)</t>
  </si>
  <si>
    <t>Art. 50 - 9.605/98</t>
  </si>
  <si>
    <t>Setor Chacareiro, TRIUNFO</t>
  </si>
  <si>
    <t>S 09°16'36,0" - W 63°28'41,0"</t>
  </si>
  <si>
    <t>001488</t>
  </si>
  <si>
    <t>001690</t>
  </si>
  <si>
    <t>3029000041 (13/03/2020)</t>
  </si>
  <si>
    <t>Rua dos professores, Centro, TRIUNFO</t>
  </si>
  <si>
    <t>S 09°21'58,13" - W 63°33'54,54"</t>
  </si>
  <si>
    <t>001484</t>
  </si>
  <si>
    <t>001686</t>
  </si>
  <si>
    <t>3029000037 (11/03/2020)</t>
  </si>
  <si>
    <t>Linh 03, Km 06, Lote 38</t>
  </si>
  <si>
    <t>S 09°23'24,2" - W 63°27'20,3"</t>
  </si>
  <si>
    <t>001482</t>
  </si>
  <si>
    <t>001684</t>
  </si>
  <si>
    <t>3029000036 (10/03/2020)</t>
  </si>
  <si>
    <t>001483</t>
  </si>
  <si>
    <t>001685</t>
  </si>
  <si>
    <t>001485</t>
  </si>
  <si>
    <t>001687</t>
  </si>
  <si>
    <t>3029000038 (11/03/2020)</t>
  </si>
  <si>
    <t>Linh 631, Lote 14, Gleba 03, TRIUNFO</t>
  </si>
  <si>
    <t>S 09°23'27,0" - W 63°24'12,0"</t>
  </si>
  <si>
    <t>001486</t>
  </si>
  <si>
    <t>001688</t>
  </si>
  <si>
    <t>3029000039 (13/03/2020)</t>
  </si>
  <si>
    <t>Avenida Ivo Millan, Centro, TRIUNFO</t>
  </si>
  <si>
    <t>S 09°16'53,0" - W 63°27'54,0"</t>
  </si>
  <si>
    <t>001481</t>
  </si>
  <si>
    <t>001683</t>
  </si>
  <si>
    <t>3029000035 (10/03/2020)</t>
  </si>
  <si>
    <t>Linha 9,5, Km 3,5, Vila Nova Samuel</t>
  </si>
  <si>
    <t>S 08°38'34,0" - W 63°26'26,6"</t>
  </si>
  <si>
    <t>001420</t>
  </si>
  <si>
    <t>002092</t>
  </si>
  <si>
    <t>3045900002 (12/03/2020)</t>
  </si>
  <si>
    <t>Linha 655 B, Zona Rural</t>
  </si>
  <si>
    <t>S 08°49'55,5" - W 63°36'08,6"</t>
  </si>
  <si>
    <t>00733</t>
  </si>
  <si>
    <t>002099</t>
  </si>
  <si>
    <t>3045900008 (14/03/2020)</t>
  </si>
  <si>
    <t>Linha 45, Km 08, Sítio Nova Vida, Vila Samuel</t>
  </si>
  <si>
    <t>S 08°40'35,5" - W 63°25'17,9"</t>
  </si>
  <si>
    <t>000729</t>
  </si>
  <si>
    <t>002093</t>
  </si>
  <si>
    <t>3045900003 (12/03/2020)</t>
  </si>
  <si>
    <t>Linha LP 45, Km 08, Vila Nova Samuel</t>
  </si>
  <si>
    <t>S 08°35'11,3" - W 63°18'31,1"</t>
  </si>
  <si>
    <t>000730</t>
  </si>
  <si>
    <t>Art. 48, DECRETO 6514/2008</t>
  </si>
  <si>
    <t>002094</t>
  </si>
  <si>
    <t>Art. 48 - 9.605/98</t>
  </si>
  <si>
    <t>Linha 644, Km 2,5, Zona Rural</t>
  </si>
  <si>
    <t>S 08°58'33,0" - W 63°24'01,9"</t>
  </si>
  <si>
    <t>000731</t>
  </si>
  <si>
    <t>002096</t>
  </si>
  <si>
    <t>3045900005 (13/03/2020)</t>
  </si>
  <si>
    <t>Linha 27, Poste 156, Zona Rural</t>
  </si>
  <si>
    <t>S 09°11'12,4" - W 63°44'00,9"</t>
  </si>
  <si>
    <t>000728</t>
  </si>
  <si>
    <t>002325</t>
  </si>
  <si>
    <t>3020600046 (12/03/2020)</t>
  </si>
  <si>
    <t>Linha 43, Km 17, Zona Rural</t>
  </si>
  <si>
    <t>S 08°56'49,0" - W 63°42'19,9"</t>
  </si>
  <si>
    <t>001250</t>
  </si>
  <si>
    <t>002322</t>
  </si>
  <si>
    <t>3020600039 (10/03/2020)</t>
  </si>
  <si>
    <t>Linha 03, Km 09, Lote 77, Zona Rural</t>
  </si>
  <si>
    <t>S 09°00'54,0" - W 63°37'39,8"</t>
  </si>
  <si>
    <t>000727</t>
  </si>
  <si>
    <t>002324</t>
  </si>
  <si>
    <t>3020600045 (11/03/2020)</t>
  </si>
  <si>
    <t>Linha 42, Zona Rural</t>
  </si>
  <si>
    <t>S 08°59'37,3" - W 63°39'37,0"</t>
  </si>
  <si>
    <t>001249</t>
  </si>
  <si>
    <t>002321</t>
  </si>
  <si>
    <t>3020600038 (10/03/2020)</t>
  </si>
  <si>
    <t>Ramal São Sebastião, Linha 644, Zona Rural</t>
  </si>
  <si>
    <t>S 08°58'40,5" - W 63°24'03,2"</t>
  </si>
  <si>
    <t>001421</t>
  </si>
  <si>
    <t>002095</t>
  </si>
  <si>
    <t>3045900004 (13/03/2020)</t>
  </si>
  <si>
    <t>Linha 55 B, Zona Rural</t>
  </si>
  <si>
    <t>S 08°50'22,0" - W 63°33'02,7"</t>
  </si>
  <si>
    <t>000735</t>
  </si>
  <si>
    <t>002100</t>
  </si>
  <si>
    <t>3045900009 (14/03/2020)</t>
  </si>
  <si>
    <t>Linha 27, Km 50, Zona Rural</t>
  </si>
  <si>
    <t>S 09°07'45,58" - W 63°46'55,60"</t>
  </si>
  <si>
    <t>001413</t>
  </si>
  <si>
    <t>002085</t>
  </si>
  <si>
    <t>3020600034 (08/03/2020)</t>
  </si>
  <si>
    <t>Linha 27, Km 50 (poste 117), Zona Rural</t>
  </si>
  <si>
    <t>S 09°08'04,0" - W 63°44'44,0"</t>
  </si>
  <si>
    <t>001418</t>
  </si>
  <si>
    <t>002090</t>
  </si>
  <si>
    <t>3020600041 (11/03/2020)</t>
  </si>
  <si>
    <t>Linha 03, Flor do Amazonas, Zona Rural</t>
  </si>
  <si>
    <t>S 08°58'07,0" - W 63°38'14,0"</t>
  </si>
  <si>
    <t>001416</t>
  </si>
  <si>
    <t>002088</t>
  </si>
  <si>
    <t>3020600037 (10/03/2020)</t>
  </si>
  <si>
    <t>S 09°09'21,7" - W 63°44'53,0"</t>
  </si>
  <si>
    <t>000726</t>
  </si>
  <si>
    <t>002323</t>
  </si>
  <si>
    <t>3020600042 (11/03/2020)</t>
  </si>
  <si>
    <t>S 08°50'01,6" - W 63°36'22,5"</t>
  </si>
  <si>
    <t>000732</t>
  </si>
  <si>
    <t>002098</t>
  </si>
  <si>
    <t>3045900007 (14/03/2020)</t>
  </si>
  <si>
    <t>Linha 43, Travessão 40, Lote 24-A, Zona Rural</t>
  </si>
  <si>
    <t>S 09°00'54,0" - W 63°42'52,0"</t>
  </si>
  <si>
    <t>001419</t>
  </si>
  <si>
    <t>002091</t>
  </si>
  <si>
    <t xml:space="preserve">COP (3020600043 ) 11/03/2020 </t>
  </si>
  <si>
    <t>Rua Jacundá, Distrito de Nova Samuel</t>
  </si>
  <si>
    <t>S 08°39'25,0" - W 63°24'53,0"</t>
  </si>
  <si>
    <t>001414</t>
  </si>
  <si>
    <t>Art. 51, DECRETO 6514/2009</t>
  </si>
  <si>
    <t>002086</t>
  </si>
  <si>
    <t>3020600035 (09/03/2020)</t>
  </si>
  <si>
    <t>Art. 51 - 9.605/98</t>
  </si>
  <si>
    <t>ITAPUÃ DO OESTE</t>
  </si>
  <si>
    <t>Linha 627, Km 6,5, Zona Rural</t>
  </si>
  <si>
    <t>S 09°07'12,0" - W 63°22'52,0"</t>
  </si>
  <si>
    <t>001422</t>
  </si>
  <si>
    <t>002097</t>
  </si>
  <si>
    <t>3045900006 (13/03/2020)</t>
  </si>
  <si>
    <t>Linha 21, Poste 44, Zona Rural</t>
  </si>
  <si>
    <t>S 08°44'29,3" - W 63°01'21,9"</t>
  </si>
  <si>
    <t>001248</t>
  </si>
  <si>
    <t>002320</t>
  </si>
  <si>
    <t>3021000032 (09/03/2020)</t>
  </si>
  <si>
    <t>Linha 27, Km 60, Zona Rural</t>
  </si>
  <si>
    <t>S 09°07'19,66" - W 63°45'48,40"</t>
  </si>
  <si>
    <t>001412</t>
  </si>
  <si>
    <t>002084</t>
  </si>
  <si>
    <t>3020600040 (11/03/2020)</t>
  </si>
  <si>
    <t>Linha 43, Km 17, em frente a cascalheira, Zona Rural</t>
  </si>
  <si>
    <t>S 08°56'59,0" - W 63°42'19,0"</t>
  </si>
  <si>
    <t>001417</t>
  </si>
  <si>
    <t>002089</t>
  </si>
  <si>
    <t>3020600044 (11/03/2020)</t>
  </si>
  <si>
    <t>PORTO VELHO</t>
  </si>
  <si>
    <t>Km 22, Linha 27, Gleba Garça, Zona Rural</t>
  </si>
  <si>
    <t>S 08°59'23,0" - W 63°50'18,0"</t>
  </si>
  <si>
    <t>001415</t>
  </si>
  <si>
    <t>002087</t>
  </si>
  <si>
    <t>3020600036 (09/03/2020)</t>
  </si>
  <si>
    <t>Linha 43, km 18, Sitio Boa Esperança</t>
  </si>
  <si>
    <t>S 08°56'58,0" - W 63°43'28,0"</t>
  </si>
  <si>
    <t>002590</t>
  </si>
  <si>
    <t>000434</t>
  </si>
  <si>
    <t>3021000049 (14/03/2020)</t>
  </si>
  <si>
    <t>Linha 43, km 18, Sitio Santo Antonio</t>
  </si>
  <si>
    <t>S 08°56'41,0" - W 63°43'54,0"</t>
  </si>
  <si>
    <t>002588</t>
  </si>
  <si>
    <t>3021000051 (14/03/2020)</t>
  </si>
  <si>
    <t>Linha 43, km 07, Lote 14, Zona Rural</t>
  </si>
  <si>
    <t>S 08°51'33,0" - W 63°41'58,0"</t>
  </si>
  <si>
    <t>002271</t>
  </si>
  <si>
    <t>000490</t>
  </si>
  <si>
    <t>3021000034 (10/03/2020)</t>
  </si>
  <si>
    <t>Rua Francisco Nonato pensador, n° 528, União</t>
  </si>
  <si>
    <t>S 09°03'54,0" - W 63°42'24,0"</t>
  </si>
  <si>
    <t>002208</t>
  </si>
  <si>
    <t>001221</t>
  </si>
  <si>
    <t>3021000040 (12/03/2020)</t>
  </si>
  <si>
    <t>Rua Vila Mariana, n° 9486, Bairro Mariana</t>
  </si>
  <si>
    <t>S 09°04'27,0" - W 63°42'21,0"</t>
  </si>
  <si>
    <t>002205</t>
  </si>
  <si>
    <t>001218</t>
  </si>
  <si>
    <t>3021000037 (11/03/2020)</t>
  </si>
  <si>
    <t>Linha 43, Ramal do chicão, Sitio Poço de Jacó, Zona rural</t>
  </si>
  <si>
    <t>S 08°50'40,0" - W 63°42'43,0"</t>
  </si>
  <si>
    <t>002207</t>
  </si>
  <si>
    <t>Art. 57, DECRETO 6514/2008</t>
  </si>
  <si>
    <t>3021000039 (11/03/2020)</t>
  </si>
  <si>
    <t>Rua Francisco Nonato pensador, n° 742, Bairro das Flores</t>
  </si>
  <si>
    <t>S 09°03'11,0" - W 63°42'21,0"</t>
  </si>
  <si>
    <t>002589</t>
  </si>
  <si>
    <t>000433</t>
  </si>
  <si>
    <t>3021000048 (14/03/2020)</t>
  </si>
  <si>
    <t>Linha 43, Km 04, Zona Rural</t>
  </si>
  <si>
    <t>S 08°50'45,0" - W 63°42'45,0"</t>
  </si>
  <si>
    <t>002586</t>
  </si>
  <si>
    <t>001213</t>
  </si>
  <si>
    <t>3021000045 (13/03/2020)</t>
  </si>
  <si>
    <t>Linha 43, Km 4,5, Zona Rural</t>
  </si>
  <si>
    <t>S 08°50'55,0" - W 63°42'25,0"</t>
  </si>
  <si>
    <t>002587</t>
  </si>
  <si>
    <t>3021000046 (13/03/2020)</t>
  </si>
  <si>
    <t>BR-364 (Fazenda Boa Esperança)</t>
  </si>
  <si>
    <t>S 09°08'50,0" - W 63°15'16,0"</t>
  </si>
  <si>
    <t>002267</t>
  </si>
  <si>
    <t>001214</t>
  </si>
  <si>
    <t>3021000031 (08/03/2020)</t>
  </si>
  <si>
    <t>Linha 43, Km 19, Zona Rural</t>
  </si>
  <si>
    <t>S 08°59'11,0" - W 63°43'10,0"</t>
  </si>
  <si>
    <t>002585</t>
  </si>
  <si>
    <t>001224</t>
  </si>
  <si>
    <t>3021000043 (12/03/2020)</t>
  </si>
  <si>
    <t>Rua Esmeralda, n° 3842, Flodoaldo Pontes Pinto</t>
  </si>
  <si>
    <t>S 09°04'56,0" - W 63°42'05,0"</t>
  </si>
  <si>
    <t>002206</t>
  </si>
  <si>
    <t>001220</t>
  </si>
  <si>
    <t>3021000038 (11/03/2020)</t>
  </si>
  <si>
    <t>Linha 43, Km 28, Zona Rural</t>
  </si>
  <si>
    <t>S 09°02'07,0" - W 63°40'54,0"</t>
  </si>
  <si>
    <t>002210</t>
  </si>
  <si>
    <t>001222</t>
  </si>
  <si>
    <t>3021000041 (12/03/2020)</t>
  </si>
  <si>
    <t>Linha 43, Km 35, Fazenda Aparecida, Zona Rural</t>
  </si>
  <si>
    <t>S 09°04'05,0" - W 63°39'54,0"</t>
  </si>
  <si>
    <t>002203</t>
  </si>
  <si>
    <t>001217</t>
  </si>
  <si>
    <t>3021000036 (11/03/2020)</t>
  </si>
  <si>
    <t>Linha 21, esquina com LP 40, Vila Verde do Miriti, Zona Rural</t>
  </si>
  <si>
    <t>S 08°38'44,0" - W 63°00'09,0"</t>
  </si>
  <si>
    <t>002202</t>
  </si>
  <si>
    <t>001216</t>
  </si>
  <si>
    <t>3029000034 (09/03/2020)</t>
  </si>
  <si>
    <t>S 08°58'50,0" - W 63°43'16,0"</t>
  </si>
  <si>
    <t>002209</t>
  </si>
  <si>
    <t>001223</t>
  </si>
  <si>
    <t>3021000042 (12/03/2020)</t>
  </si>
  <si>
    <t>BR-364, Km 25, Zona Rural</t>
  </si>
  <si>
    <t>S 09°03'20,0" - W 63°41'06,0"</t>
  </si>
  <si>
    <t>000486</t>
  </si>
  <si>
    <t>001225</t>
  </si>
  <si>
    <t>3021000044 (13/03/2020)</t>
  </si>
  <si>
    <t>Linha 43, Km 5, Lote 13, Zonan Rural</t>
  </si>
  <si>
    <t>S 08°51'26,0" - W 63°42'02,0"</t>
  </si>
  <si>
    <t>002272</t>
  </si>
  <si>
    <t>000491</t>
  </si>
  <si>
    <t>3021000035 (10/03/2020)</t>
  </si>
  <si>
    <t>Linha 43, Km 18, Lote 14, "São José", Zona Rural</t>
  </si>
  <si>
    <t>S 08°56'49,0" - W 63°44'13,0"</t>
  </si>
  <si>
    <t>002591</t>
  </si>
  <si>
    <t>3021000050 (14/03/2020)</t>
  </si>
  <si>
    <t>Linha 21, Km 10, Vila Nova Samuel, Zona Rural</t>
  </si>
  <si>
    <t>S 08°45'57,0" - W 63°00'41,0"</t>
  </si>
  <si>
    <t>002270</t>
  </si>
  <si>
    <t>000489</t>
  </si>
  <si>
    <t>3021000033 (09/03/2020)</t>
  </si>
  <si>
    <t>S 09°03'58,1" - W 63°32'59,5"</t>
  </si>
  <si>
    <t>S 08°47'18,0" - W 63°59'56,0"</t>
  </si>
  <si>
    <t>S 08°58'52,8" - W 63°36'38,3"</t>
  </si>
  <si>
    <t>S 09°03'27,0" - W 63°34'31,0"</t>
  </si>
  <si>
    <t>S 08°56'56,0" - W 63°35'12,0"</t>
  </si>
  <si>
    <t>S 08°54'80,0" - W 63°39'35,0"</t>
  </si>
  <si>
    <t>Art. 50 - 9.605/99</t>
  </si>
  <si>
    <t>S 08°59'46,8" - W 63°35'44,4"</t>
  </si>
  <si>
    <t>S 09°03'10,0" - W 63°34'42,0"</t>
  </si>
  <si>
    <t>S 09°02'50,0" - W 63°34'49,0"</t>
  </si>
  <si>
    <t>S 08°57'04,7" - W 63°35'13,4"</t>
  </si>
  <si>
    <t>S 08°59'31,0" - W 63°35'39,0"</t>
  </si>
  <si>
    <t>S 08°38'57,0" - W 62°59'40,0"</t>
  </si>
  <si>
    <t>S 08°58'21,08" - W 63°36'51,8"</t>
  </si>
  <si>
    <t>S 08°54'42,0" - W 63°37'21,0"</t>
  </si>
  <si>
    <t>S 08°54'31,44 - W 63°37'26,74"</t>
  </si>
  <si>
    <t>S 08°56'41,0 - W 63°37'45,0"</t>
  </si>
  <si>
    <t>S 08°55'40,0 - W 63°38'11,4"</t>
  </si>
  <si>
    <t>S 08°59'43,0 - W 63°36'20,0"</t>
  </si>
  <si>
    <t>S 08°56'59,0 - W 63°37'37,0"</t>
  </si>
  <si>
    <t>S 08°47'43,0 - W 63°40'24,0"</t>
  </si>
  <si>
    <t>S 08°58'28,25 - W 63°36'55,47"</t>
  </si>
  <si>
    <t>S 09°02'01,2 - W 63°35'11,8"</t>
  </si>
  <si>
    <t>S 08°47'17,0 - W 63°00'04,0"</t>
  </si>
  <si>
    <t>S 09°03'47,4 - W 63°33'05,3"</t>
  </si>
  <si>
    <t>S 08°59'55,0 - W 63°36'18,6"</t>
  </si>
  <si>
    <t>ITEM</t>
  </si>
  <si>
    <r>
      <rPr>
        <sz val="10"/>
        <rFont val="Calibri"/>
        <family val="2"/>
      </rPr>
      <t>M E M COM. IMP. EXP. MADEIRAS EIRELI-ME CNPJ Nº.:
04.174.043/0001-44</t>
    </r>
  </si>
  <si>
    <r>
      <rPr>
        <sz val="10"/>
        <rFont val="Calibri"/>
        <family val="2"/>
      </rPr>
      <t>ART. 47, PARÁGRAFO 1º C/C ART. 60, INCISO II,DO DEC. FEDERAL
6514/08.</t>
    </r>
  </si>
  <si>
    <t>PLANILHA REFERENTE A DESMATAMENTO DA OPERAÇÃO VERDE BRASIL - DIST. VILA NOVA SAMUEL - PF / EB / SEDAM e BPA.</t>
  </si>
  <si>
    <t>AUTO DE INFRAÇÃO II Nº.: BPA</t>
  </si>
  <si>
    <t>HECTARES</t>
  </si>
  <si>
    <t>TERMO DE APREENSÃO E DEPÓSITO -TAD Nº.: BPA</t>
  </si>
  <si>
    <t>QUANT.</t>
  </si>
  <si>
    <r>
      <rPr>
        <sz val="10"/>
        <rFont val="Calibri"/>
        <family val="2"/>
      </rPr>
      <t>ART. 51 DO DEC. FEDERAL
6514/08.</t>
    </r>
  </si>
  <si>
    <r>
      <rPr>
        <sz val="10"/>
        <rFont val="Calibri"/>
        <family val="2"/>
      </rPr>
      <t>ART. 57 DO DEC. FEDERAL
6514/08.</t>
    </r>
  </si>
  <si>
    <r>
      <rPr>
        <sz val="10"/>
        <rFont val="Calibri"/>
        <family val="2"/>
      </rPr>
      <t>ART. 48 DO DEC. FEDERAL
6514/08.</t>
    </r>
  </si>
  <si>
    <t>ART. 51 DO DEC. FEDERAL 6514/08.</t>
  </si>
  <si>
    <t xml:space="preserve">OPERAÇÃO </t>
  </si>
  <si>
    <t>VALOR TOTAL</t>
  </si>
  <si>
    <t>RESULTADO DAS OPERAÇÕES 2020</t>
  </si>
  <si>
    <t>PVH/DIST. NOVA CALIFORNIA</t>
  </si>
  <si>
    <t>CENTRO DIST. NOVA CALIFORNIA</t>
  </si>
  <si>
    <t>9° 45' 39" S, 66° 37' 10" W</t>
  </si>
  <si>
    <t>013081/BPA</t>
  </si>
  <si>
    <t>Art. 47 D. Fed. 6514/08</t>
  </si>
  <si>
    <t>Art. 46 Lei n° 96.605/98</t>
  </si>
  <si>
    <t>ST 02, LT 15, SITIO SÃO FRANCISCO DIST. NOVA CALIFORNIA</t>
  </si>
  <si>
    <t>9° 46' 41" S, 66° 40' 34" W</t>
  </si>
  <si>
    <t>013083/BPA</t>
  </si>
  <si>
    <t>001327/BPA</t>
  </si>
  <si>
    <t>RAMAL DO CASCALHO ST PEDRA BRANCA DIST. NOVA CALIFORNIA</t>
  </si>
  <si>
    <t>9° 51' 29" S, 66° 42' 15" W</t>
  </si>
  <si>
    <t>01309/1BPA</t>
  </si>
  <si>
    <t>001328/BPA</t>
  </si>
  <si>
    <t>RAMAL DO CASCALHO SITIO CAJAZEIRA DIST. NOVA CALIFORNIA</t>
  </si>
  <si>
    <t>9° 51' 44" S, 66° 40' 19" W</t>
  </si>
  <si>
    <t>013092/BPA</t>
  </si>
  <si>
    <t>001329/BPA</t>
  </si>
  <si>
    <t>RAMAL DO CASCALHO, SIT ALVORADA, KM 12, DIST. NOVA CALIFORNIA</t>
  </si>
  <si>
    <t>9° 49' 18" S, 66° 42' 31" W</t>
  </si>
  <si>
    <t>000862/BPA</t>
  </si>
  <si>
    <t>001330/BPA</t>
  </si>
  <si>
    <t>PVH/DIST. EXTREMA</t>
  </si>
  <si>
    <t>RAMAL DO CAFE KM 05 SITIO NOVO HORIENTE DIST. EXTREMA</t>
  </si>
  <si>
    <t>9° 42' 11" S, 66° 13' 10" W</t>
  </si>
  <si>
    <t>013082/BPA</t>
  </si>
  <si>
    <t>001331BPA</t>
  </si>
  <si>
    <t>RAMAL DO CAFÉ KM 07 DIST. DE EXTREMA</t>
  </si>
  <si>
    <t>9° 43' 24" S, 66° 13' 43" W</t>
  </si>
  <si>
    <t>013084/BPA</t>
  </si>
  <si>
    <t>001332/BPA</t>
  </si>
  <si>
    <t>RAMAL DO CAFÉ KM 04 DIST. DE EXTREMA</t>
  </si>
  <si>
    <t>9° 43' 36" S, 66° 14' 21" W</t>
  </si>
  <si>
    <t>000859/BPA</t>
  </si>
  <si>
    <t>000452/BPA</t>
  </si>
  <si>
    <t>DIST. NOVA CALIFORNIA/PORTO VELHO</t>
  </si>
  <si>
    <t>TRAVESSÃO CASCALHO S/N, KM 12, ZONA RURAL</t>
  </si>
  <si>
    <t>9° 48' 01" S, 66° 42' 55" W</t>
  </si>
  <si>
    <t>TRAVESSÃO DO CASCALHO, KM12, LOTE 18</t>
  </si>
  <si>
    <t>9° 47' 25" S, 66° 42' 40" W</t>
  </si>
  <si>
    <t>RAMAL DOS PINHEIROS, KM 16, LOTE LINHA NOVA</t>
  </si>
  <si>
    <t>9° 53' 00" S, 66° 38' 46" W</t>
  </si>
  <si>
    <t>SÍTIO NOVA ESPERANÇA, RAMAL DOS PIONEIROS, KM 15</t>
  </si>
  <si>
    <t>9° 52' 25" S, 66° 38' 46" W</t>
  </si>
  <si>
    <t>RAMAL DOS PIONEIROS, KM 15, GL EUCLIDES DA CUNHA</t>
  </si>
  <si>
    <t>DIST. EXTREMA/PORTO VELHO</t>
  </si>
  <si>
    <t>RAMAL DO JACARÉ, KM 25, S/N</t>
  </si>
  <si>
    <t>9° 35' 43.29" S, 66° 6' 6.48" W</t>
  </si>
  <si>
    <t>RAMAL DA VACA, KM 10.5, FAZENDA TERRA NOVA</t>
  </si>
  <si>
    <t>9° 38' 47" S, 66° 14' 9" W</t>
  </si>
  <si>
    <t>RAMAL DO CAFÉ, KM 06</t>
  </si>
  <si>
    <t>9° 45' 2.24" S, 66° 14' 37.84" W</t>
  </si>
  <si>
    <t>RAMAL DO JACARÉ</t>
  </si>
  <si>
    <t>9° 39' 10" S, 66° 9' 56" W</t>
  </si>
  <si>
    <t>RAMAL TARUMÃ, KM 27</t>
  </si>
  <si>
    <t>9° 33' 40" S, 66° 5' 52" W</t>
  </si>
  <si>
    <t>RAMAL BAIXO VERDE, KM 12, LOTE 5</t>
  </si>
  <si>
    <t>9° 50' 13" S, 66° 36' 15" W</t>
  </si>
  <si>
    <t>SITIO SÃO JOSÉ, LOTE 14, RAMAL BAIXO VERDE, KM 16</t>
  </si>
  <si>
    <t>9° 52' 5.44" S, 66° 35' 56" W</t>
  </si>
  <si>
    <t>RAMAL DA VACA PARIDA, KM 10.5, ZONA RURAL</t>
  </si>
  <si>
    <t>9° 46' 1.12" S, 66° 17' 48.83" W</t>
  </si>
  <si>
    <t>LINHA 02, RAMAL DO CAFÉ, SITO SUPREMO</t>
  </si>
  <si>
    <t>9° 43' 8.88" S, 66° 14' 21.59" W</t>
  </si>
  <si>
    <t>LINHA 02, RAMAL DO CAFÉ, LOTE SEMPRE VERDE</t>
  </si>
  <si>
    <t>LINHA 02, KM 07, ZONA RURAL</t>
  </si>
  <si>
    <t>9° 42' 1" S, 66° 14' 14" W</t>
  </si>
  <si>
    <t>BR 364, KM 15, SITIO RANCHO ALEGRE 2, ZONA RURAL</t>
  </si>
  <si>
    <t>9° 45' 3.93" S, 66° 13' 11.7" W</t>
  </si>
  <si>
    <t>BR 364, KM 1022, FAZENDA SANTA THEREZA, ZONA RURAL</t>
  </si>
  <si>
    <t>9° 44' 41" S, 66° 10' 24" W</t>
  </si>
  <si>
    <t>BR 364, KM 1022, FAZENDA DOIS IRMÃOS</t>
  </si>
  <si>
    <t>9° 44' 24" S, 66° 10' 31" W</t>
  </si>
  <si>
    <t>BR 364, KM 1030, FAZENDA ESTELA, ZONA RURAL</t>
  </si>
  <si>
    <t>9° 45' 27" S, 66° 14' 55" W</t>
  </si>
  <si>
    <t>DIST. NOVA CALIFÓRNIA/PORTO VELHO</t>
  </si>
  <si>
    <t>SÍTIO BOA ESPERANÇA, LOTE 19, SETOR 17, GL EUCLIDES DA CUNHA</t>
  </si>
  <si>
    <t>9° 51' 23" S, 66° 34' 15" W</t>
  </si>
  <si>
    <t>DIST. DE VISTA ALEGRE/PORTO VELHO</t>
  </si>
  <si>
    <t>RAMAL DO WILSÃO, KM 01, CHACÁRA DESCANSO DO GUERREIRO</t>
  </si>
  <si>
    <t>9° 39' 43" S, 65° 43' 8" W</t>
  </si>
  <si>
    <t>RAMAL AREIA GROSSA, KM 7.5, SÍTIO NOVA ESPERANÇA, ZONA RURAL</t>
  </si>
  <si>
    <t>9° 43' 51" S, 65° 57' 33" W</t>
  </si>
  <si>
    <t>RAMAL AREIA GROSSA, KM 7.5, PROPRIEDADE KALYL, ZONA RURAL</t>
  </si>
  <si>
    <t>Porto Velho/ Extema</t>
  </si>
  <si>
    <t>Linha 01, Km 19</t>
  </si>
  <si>
    <t>9°34'47"S 66°19'31"W</t>
  </si>
  <si>
    <t>art. 50</t>
  </si>
  <si>
    <t>art.50</t>
  </si>
  <si>
    <t>Porto Velho / Nova Califórnia</t>
  </si>
  <si>
    <t>Linha 06, Km 06</t>
  </si>
  <si>
    <t>9°41'48"S 66°32'51"W</t>
  </si>
  <si>
    <t>Porto Velho /Extema</t>
  </si>
  <si>
    <t>Linha 02, Km17</t>
  </si>
  <si>
    <t>9°37'09"S 66°22'28"W</t>
  </si>
  <si>
    <t>art.47</t>
  </si>
  <si>
    <t>3027200026(COP)</t>
  </si>
  <si>
    <t>art. 46</t>
  </si>
  <si>
    <t>Porto Velho /Extrema</t>
  </si>
  <si>
    <t>Linha 03, Km 19</t>
  </si>
  <si>
    <t>9°35'51.6" S 66°24'55.5"W</t>
  </si>
  <si>
    <t>Linha 01 , Km 05</t>
  </si>
  <si>
    <t>9°43'46"S 66°20'04"W</t>
  </si>
  <si>
    <t>Linha 01, Km 05</t>
  </si>
  <si>
    <t>9°43'23"S 66°19'58"W</t>
  </si>
  <si>
    <t>Porto Velho/Extrema</t>
  </si>
  <si>
    <t>Linha 01,Km 14.</t>
  </si>
  <si>
    <t>9°40'47"S 66°20'28"W</t>
  </si>
  <si>
    <t>ipal,  sem número (Jaru mata. de cons</t>
  </si>
  <si>
    <t>9°37'43"S 66°20'48"W</t>
  </si>
  <si>
    <t>3027200032(cop)</t>
  </si>
  <si>
    <t>9°37'22"S 66°18'52"W</t>
  </si>
  <si>
    <t>Linha 03-A, Km 6,5</t>
  </si>
  <si>
    <t>9°50'29"S 66°24'29"W</t>
  </si>
  <si>
    <t>Porto Velho / Extrema</t>
  </si>
  <si>
    <t>Linha 02-A, Ramal Abunã,  Km 02</t>
  </si>
  <si>
    <t>9°48'55"S 66°21'58"W</t>
  </si>
  <si>
    <t>Rua São José,  n°1583</t>
  </si>
  <si>
    <t>9°49'27"S 66°22'03"W</t>
  </si>
  <si>
    <t>Porto Velho /Vista Alegre</t>
  </si>
  <si>
    <t>Linha 01, Km12</t>
  </si>
  <si>
    <t>9°33'25"S 65°43'27"W</t>
  </si>
  <si>
    <t>art.47, par. 1°</t>
  </si>
  <si>
    <t>art.46</t>
  </si>
  <si>
    <t>art.57</t>
  </si>
  <si>
    <t>Porto Velho/Nova Califórnia</t>
  </si>
  <si>
    <t>Rua Belo Horizonte</t>
  </si>
  <si>
    <t>9°39'55"S 66°33'34"W</t>
  </si>
  <si>
    <t>ART.50</t>
  </si>
  <si>
    <t>9°40'12"S 66°21'20"W</t>
  </si>
  <si>
    <t>PVH/DIST. VISTA ALEGRE ABUNÃ</t>
  </si>
  <si>
    <t>LINHA C-1, KM 32, VISTA ALEGRE DO ABUNÃ</t>
  </si>
  <si>
    <t xml:space="preserve"> S 09°29'35" W 065°35'04"</t>
  </si>
  <si>
    <t>LINHA 04 KM 17</t>
  </si>
  <si>
    <t xml:space="preserve"> S 09°38'15" W 066°28'29"</t>
  </si>
  <si>
    <t>3597</t>
  </si>
  <si>
    <t>1501</t>
  </si>
  <si>
    <t>PVH/ DIST. VISTA ALEGRE  ABUNÃ</t>
  </si>
  <si>
    <t xml:space="preserve">LINHA C01 KM 25 FAZ DOIS IRMÃOS </t>
  </si>
  <si>
    <t xml:space="preserve"> S 09°32'36" W 065°39'33"</t>
  </si>
  <si>
    <t>3520</t>
  </si>
  <si>
    <t>1505</t>
  </si>
  <si>
    <t>LINHA 05 KM 13</t>
  </si>
  <si>
    <t xml:space="preserve"> S 09°40'28" W 066°30'11",</t>
  </si>
  <si>
    <t>001501</t>
  </si>
  <si>
    <t>155</t>
  </si>
  <si>
    <t>LINHA 05 POSTE 94</t>
  </si>
  <si>
    <t xml:space="preserve"> S 09°39'36" W 066°30'18",</t>
  </si>
  <si>
    <t>3594</t>
  </si>
  <si>
    <t>000441</t>
  </si>
  <si>
    <t xml:space="preserve"> S 09°40'33" W 066°30'11"</t>
  </si>
  <si>
    <t>3600</t>
  </si>
  <si>
    <t>1504</t>
  </si>
  <si>
    <t>LINHA 05 KM 15</t>
  </si>
  <si>
    <t xml:space="preserve"> S 09°39'19" W 066°30'21"</t>
  </si>
  <si>
    <t>3593</t>
  </si>
  <si>
    <t>440</t>
  </si>
  <si>
    <t>LINHA 01 KM 32 FAZ SÃO JORGE</t>
  </si>
  <si>
    <t xml:space="preserve"> S 09°39'19" W 066°41'01"</t>
  </si>
  <si>
    <t>3522</t>
  </si>
  <si>
    <t>1510</t>
  </si>
  <si>
    <t>PVH/DIST EXTREMA</t>
  </si>
  <si>
    <t>LINHA 03 KM 09</t>
  </si>
  <si>
    <t xml:space="preserve"> S 09°41'53" W 066°24'42"</t>
  </si>
  <si>
    <t>3787</t>
  </si>
  <si>
    <t>1507</t>
  </si>
  <si>
    <t>LINHA 04 KM 13</t>
  </si>
  <si>
    <t xml:space="preserve"> S 09°40'26" W 066°27'36"</t>
  </si>
  <si>
    <t>3599</t>
  </si>
  <si>
    <t>103</t>
  </si>
  <si>
    <t>COP 3042400090</t>
  </si>
  <si>
    <t>LINHA 05 KM 18</t>
  </si>
  <si>
    <t xml:space="preserve"> S 09°45'33" W 066°36'54"</t>
  </si>
  <si>
    <t>1443</t>
  </si>
  <si>
    <t>LINHA 04 KM 02</t>
  </si>
  <si>
    <t xml:space="preserve"> S 09°45'05" W 066°26'52"</t>
  </si>
  <si>
    <t>3596</t>
  </si>
  <si>
    <t>1581</t>
  </si>
  <si>
    <t>3595</t>
  </si>
  <si>
    <t>1580</t>
  </si>
  <si>
    <t>LINHA 04 KM 18</t>
  </si>
  <si>
    <t xml:space="preserve"> S 09°37'42" W 066°27'51"</t>
  </si>
  <si>
    <t>3598</t>
  </si>
  <si>
    <t>1502</t>
  </si>
  <si>
    <t>LINHA 01 KM 07</t>
  </si>
  <si>
    <t xml:space="preserve"> S 09°41'56" W 066°17'49"</t>
  </si>
  <si>
    <t>2660</t>
  </si>
  <si>
    <t>153</t>
  </si>
  <si>
    <t>COP 3042400092</t>
  </si>
  <si>
    <t>Linha-05 km-09 L-36 Dist. De Nova California</t>
  </si>
  <si>
    <t>S9°42'22" W66°28'55"</t>
  </si>
  <si>
    <t>N°012276/BPA</t>
  </si>
  <si>
    <t>Art. 50 do Decreto Federal 6.514/2008</t>
  </si>
  <si>
    <t>N°000478/BPA</t>
  </si>
  <si>
    <t>Art. 50 da Lei Federal 9.605/98</t>
  </si>
  <si>
    <t>Linha-05 km-9,5 L-37 Dist. De Nova California</t>
  </si>
  <si>
    <t>S9°42'23" W66°29'40"</t>
  </si>
  <si>
    <t>N°012283/BPA</t>
  </si>
  <si>
    <t>N°000479/BPA</t>
  </si>
  <si>
    <t>Linha-04 km-18 L-69 Dist. De Extrema</t>
  </si>
  <si>
    <t>S9°38'18" W66°28'25"</t>
  </si>
  <si>
    <t>N°012277/BPA</t>
  </si>
  <si>
    <t>N°000476/BPA</t>
  </si>
  <si>
    <t>Linha-03 km-07 L-28 Dist. De Extrema</t>
  </si>
  <si>
    <t>S9°42'26" W66°23'15"</t>
  </si>
  <si>
    <t>N°002456/BPA</t>
  </si>
  <si>
    <t>N°000480/BPA</t>
  </si>
  <si>
    <t>Linha-03 km-17 L-74 Dist. De Extrema</t>
  </si>
  <si>
    <t>S9°37'36" W66°24'11"</t>
  </si>
  <si>
    <t>N°003984/BPA</t>
  </si>
  <si>
    <t>N°000484/BPA</t>
  </si>
  <si>
    <t>Linha-03 km-08 Dist. De Extrema</t>
  </si>
  <si>
    <t>S9°42'05" W66°23'32"</t>
  </si>
  <si>
    <t>N°002459/BPA</t>
  </si>
  <si>
    <t>N°000483/BPA</t>
  </si>
  <si>
    <t>Linha-03 km-09 Dist. De Extrema</t>
  </si>
  <si>
    <t>S9°41'46" W66°23'44"</t>
  </si>
  <si>
    <t>N°012284/BPA</t>
  </si>
  <si>
    <t>N°000481/BPA</t>
  </si>
  <si>
    <t>Linha-03 km-07 Dist. De Extrema</t>
  </si>
  <si>
    <t>S9°42'22" W66°23'39"</t>
  </si>
  <si>
    <t>N°002458/BPA</t>
  </si>
  <si>
    <t>N°000482/BPA</t>
  </si>
  <si>
    <t>Linha-03 km-20 Dist. De Extrema</t>
  </si>
  <si>
    <t>S9°36'24" W66°24'42"</t>
  </si>
  <si>
    <t>N°012280/BPA</t>
  </si>
  <si>
    <t>N°000156/BPA</t>
  </si>
  <si>
    <t>Linha-03 km-8,5 Dist. De Extrema</t>
  </si>
  <si>
    <t>S9°41'58" W66°23'34"</t>
  </si>
  <si>
    <t>N°003711/BPA</t>
  </si>
  <si>
    <t>N°000150/BPA</t>
  </si>
  <si>
    <t>SÍTIO SANTO EXPEDITO, RAMAL DA PUPUNHA KM 2,5</t>
  </si>
  <si>
    <t>9° 41' 45" S, 66° 34' 20" W</t>
  </si>
  <si>
    <t>003783/BPA</t>
  </si>
  <si>
    <t>Art. 46 Parágrafo ÚnicoLei n° 96.605/98</t>
  </si>
  <si>
    <t>SÍTIO 10 DE AGOSTO, RAMAL DA PUPUNHA,KM 8,5.</t>
  </si>
  <si>
    <t>003781/BPA</t>
  </si>
  <si>
    <t>1576</t>
  </si>
  <si>
    <t>VERDE BRASIL/PF,  PONTA DE ABUNÃ</t>
  </si>
  <si>
    <t>EMPRESA</t>
  </si>
  <si>
    <t>MADEIRA APREENDIDA (M3)</t>
  </si>
  <si>
    <t>09° 45´22´´ 66° 37´07´´</t>
  </si>
  <si>
    <t>619</t>
  </si>
  <si>
    <t>Art. 47 e 61 do Dec. 6514/08</t>
  </si>
  <si>
    <t>616</t>
  </si>
  <si>
    <t>Art. 47 e 82 do Dec. 6514/08</t>
  </si>
  <si>
    <t>173</t>
  </si>
  <si>
    <t>618</t>
  </si>
  <si>
    <t>Art. 47 e 60 do Dec. 6514/08</t>
  </si>
  <si>
    <t>09° 45´50´´ 66° 37´09´´</t>
  </si>
  <si>
    <t>620</t>
  </si>
  <si>
    <t>09° 46´03´´ 66° 19´16´´</t>
  </si>
  <si>
    <t>621</t>
  </si>
  <si>
    <t>09° 46´20´´ 66° 21´44´´</t>
  </si>
  <si>
    <t>617</t>
  </si>
  <si>
    <t>Art. 47,  Dec. 6514/08</t>
  </si>
  <si>
    <t>09° 45´12´´ 66° 37´01´´</t>
  </si>
  <si>
    <t>622</t>
  </si>
  <si>
    <t>09° 46´17´´ 66° 20´52´´</t>
  </si>
  <si>
    <t>623</t>
  </si>
  <si>
    <t>09° 45´20,9´´ 66° 37´18´´</t>
  </si>
  <si>
    <t>625</t>
  </si>
  <si>
    <t>09° 44´57´´ 66° 37´15´´</t>
  </si>
  <si>
    <t>624</t>
  </si>
  <si>
    <t>HILÉIA III</t>
  </si>
  <si>
    <t>CAMPO NOVO</t>
  </si>
  <si>
    <t>BURITIS</t>
  </si>
  <si>
    <t>NOVA MAMORÉ</t>
  </si>
  <si>
    <t>BURITIS-RO</t>
  </si>
  <si>
    <t>LH 14, KM 17, LOTE 01, GLEBA 03</t>
  </si>
  <si>
    <t>LH 03, KM 08</t>
  </si>
  <si>
    <t>LH C-10, KM 10, P.A. SANTA HELISA</t>
  </si>
  <si>
    <t>LH C14, TRAV. BRAÇO ESQUERDO, PA ALTAMIRA</t>
  </si>
  <si>
    <t>Lh Altamira, Ramal Birigui, Km 6</t>
  </si>
  <si>
    <t>LH C-14, TRAV. ESPERANÇA, KM 30, PA SANTA ELISA</t>
  </si>
  <si>
    <t>LH C-18, KM 17, GLEBA 01, PA S. JOSE DE BURITIS</t>
  </si>
  <si>
    <t>LH C-14, KM 21 , LOTE 168, PA SÃO JOSÉ DE BURITIS</t>
  </si>
  <si>
    <t>LH C-10, LOTE 03, KM 77, GLEBA 05, PROJ. NOVO</t>
  </si>
  <si>
    <t>LH C-14, FAZENDA PIANINHA</t>
  </si>
  <si>
    <t>RO 421 KM 149</t>
  </si>
  <si>
    <t>RO 421 KM 135</t>
  </si>
  <si>
    <t>RO 421 KM 125</t>
  </si>
  <si>
    <t>RECANTO DA SERRA - ROD 421, KM 144, GLEBA 21, LOTE 07</t>
  </si>
  <si>
    <t>LINHA C 18 PA SÃO JOSÉ</t>
  </si>
  <si>
    <t>RO 421 KM 128</t>
  </si>
  <si>
    <t>10°12'52" S, 63°57'34" W</t>
  </si>
  <si>
    <t>10°11'1" S, 63°54'5" W</t>
  </si>
  <si>
    <t>10°24'23.97"S 63°43'50.60"W</t>
  </si>
  <si>
    <t>10°24'9" S, 63°44'29" W</t>
  </si>
  <si>
    <t>10°32'21" S, 63°40'14" W</t>
  </si>
  <si>
    <t>10°23'24" S, 63°43'19" W</t>
  </si>
  <si>
    <t>10°20'26" S, 63°48'12" W</t>
  </si>
  <si>
    <t>10°21'40" S, 63°48'6" W</t>
  </si>
  <si>
    <t>10°24'34" S, 63°36'52" W</t>
  </si>
  <si>
    <t>10°21'30" S, 63°47'25" W</t>
  </si>
  <si>
    <t>10°13'15.31"S 63°57'28.79"W</t>
  </si>
  <si>
    <t>10° 26' 20" S, 63° 55' 48" W</t>
  </si>
  <si>
    <t>10°26'27.18"S 63°52'46.12"W</t>
  </si>
  <si>
    <t>10°26'49.78"S 63°53'19.66"W</t>
  </si>
  <si>
    <t>10° 30' 20" S, 63° 47' 12" W</t>
  </si>
  <si>
    <t>10° 27' 26" S, 63° 52' 34" W</t>
  </si>
  <si>
    <t>10°20'11.35"S 63°49'14.86"W</t>
  </si>
  <si>
    <t>10°30'23.8"S 63°47'16.5"W</t>
  </si>
  <si>
    <t>OPERAÇÃO VERDE BRASIL</t>
  </si>
  <si>
    <t>MADEIREIRA ILHA GRANDE EIRELI- ME CNPJ Nº.: 20.400.561/0001- 95</t>
  </si>
  <si>
    <t>J. MARTINS DE OLIVEIRA EIRELI- ME / MADEIREIRA SANTO ANTÔNIO - CNPJ Nº.: 25.127.147/0001-78</t>
  </si>
  <si>
    <t>MADEIREIRA MAD VILA - CNPJ Nº.: 18.692.986/0001-73</t>
  </si>
  <si>
    <t>MAD. SOUZA IND. COM. MADEIRAS EIRELI - LÍDER MADEIRA - CNPJ Nº.: 24.723.897/0001-40</t>
  </si>
  <si>
    <t>DIST. VILA NOVA SAMUEL - PF / EB / SEDAM e BPA.</t>
  </si>
  <si>
    <t>RESULTADO GERAL HILÉIA - 2020</t>
  </si>
  <si>
    <t>ÁREA_AUT_INF (ha)</t>
  </si>
  <si>
    <t>ÁREA_P/CALC (ha)</t>
  </si>
  <si>
    <t>xxxxxxxxxxxxxxxxx</t>
  </si>
  <si>
    <t>xxxxxxx</t>
  </si>
  <si>
    <t>xxxxxxxx</t>
  </si>
  <si>
    <t>Linha 02 km 02 Sitio São José</t>
  </si>
  <si>
    <t>BURITIS/RO</t>
  </si>
  <si>
    <t>LINHA C-14, LOTE 22, GLEBA RIO ALTO</t>
  </si>
  <si>
    <t>10°22'14"S 63°41'8"W</t>
  </si>
  <si>
    <t>LINHA C-14, LOTE 31, GLEBA 04 E SÃO CRISTOVÃO</t>
  </si>
  <si>
    <t>10°22'22"S 63°40'45"W</t>
  </si>
  <si>
    <t>LINHA C-10, LOTE 52, GLEBA 03, SITIO BOAS NOVAS</t>
  </si>
  <si>
    <t>10°24'31" S, 63°39'55" W</t>
  </si>
  <si>
    <t>Linha C18 km 21 PA Lagoa Azul Fazenda Novos Brincos</t>
  </si>
  <si>
    <t>10º20’56”S 63º56’03”W</t>
  </si>
  <si>
    <t>Travessão Ribeirinho, Lote 26 Km 16</t>
  </si>
  <si>
    <t xml:space="preserve">10°26'02"S 63°38'13"W </t>
  </si>
  <si>
    <t>Rodovia 421, km 80, linha C-6, lote 35</t>
  </si>
  <si>
    <t xml:space="preserve">10°26'14"S 63°38'07"W </t>
  </si>
  <si>
    <t>Linha C 06, lote 41, Gleba 01, km 80</t>
  </si>
  <si>
    <t>10°25'51"S 063°36'33"W</t>
  </si>
  <si>
    <t>Linha C 06, Lote 84, Gleba 05, Km 80</t>
  </si>
  <si>
    <t xml:space="preserve">10°25'36"S 063°35'23"W </t>
  </si>
  <si>
    <t>Linha C-6, km 80, sítio estrela</t>
  </si>
  <si>
    <t xml:space="preserve">10° 25' 42"S 63° 35' 12"W </t>
  </si>
  <si>
    <t>10° 25' 58"S  63° 34' 55W</t>
  </si>
  <si>
    <t>Linha C-6, km 25 lote 57, projeto santa Eliza, braço esquerdo,</t>
  </si>
  <si>
    <t>10° 26' 05"S 63°43' 12"W</t>
  </si>
  <si>
    <t>Linha C-02, lote 94, setor alta floresta, sítio vista Alegre</t>
  </si>
  <si>
    <t xml:space="preserve">10°27'55"S 63°36'10"W </t>
  </si>
  <si>
    <t>Linha C 02, Gleba 03, lote 67 e lote 69, km 18</t>
  </si>
  <si>
    <t xml:space="preserve">10°29'53"S 063°35'2"W </t>
  </si>
  <si>
    <t>Linha 01 lote 24, km 08, Gleba 04</t>
  </si>
  <si>
    <t>10°08'36"S 63°50'57"W</t>
  </si>
  <si>
    <t>Linha C-18, km 16, sítio Rio azul</t>
  </si>
  <si>
    <t xml:space="preserve">10°21' 04"S 64°08'30"W </t>
  </si>
  <si>
    <t>Linha C-18, km 16, Sítio Canarana, S 10°20'16" W 064°08'47"</t>
  </si>
  <si>
    <t>10°21'17"S 64°08' 46"W</t>
  </si>
  <si>
    <t>BR 421 km 150 e linha 02 km 43, zona rural</t>
  </si>
  <si>
    <t>10°34'21"S 64°07' 29"W</t>
  </si>
  <si>
    <t xml:space="preserve">LINHA C-18, KM 28, DISTRITO DE RIO BRANCO, SÍTIO BIZUCA 2 </t>
  </si>
  <si>
    <t xml:space="preserve">10°20'50"S 64°10'04"W </t>
  </si>
  <si>
    <t>LINHA C-18, KM 28, DISTRITO DE RIO BRANCO</t>
  </si>
  <si>
    <t xml:space="preserve">10°20'52"S 64°10' 17"W. </t>
  </si>
  <si>
    <t>LINHA C15 KM 25 FAZEBDA LOPES</t>
  </si>
  <si>
    <t>S 10º20'31" W63º38'18"</t>
  </si>
  <si>
    <t>Linha C 26 km Lote 43 Gb 07 km 20</t>
  </si>
  <si>
    <t>S 10°15'39.8" W 063°41'50.2"</t>
  </si>
  <si>
    <t>Linha C26 km 20 lote 17 Gb 06</t>
  </si>
  <si>
    <t>S10°15'43.3" W63°41'59.3"</t>
  </si>
  <si>
    <t>Linha C 26 km 19 gleba 06 PA Rio Alto, Zona Rural</t>
  </si>
  <si>
    <t>S 10°15'43,1" W 063°42'22.5"</t>
  </si>
  <si>
    <t>Linha C30 Lote 05 Gleba 07, Zona Rural</t>
  </si>
  <si>
    <t>S 10°13'37,6" W63°40'01,3</t>
  </si>
  <si>
    <t>Linha C26 km 22 travessão da 30 lote 49 gleba 07</t>
  </si>
  <si>
    <t>S 10°15'24.7" W 63°41'03.8"</t>
  </si>
  <si>
    <t>Linha 20 Lote 65 Gleba 05 km 14, ZONA RURAL</t>
  </si>
  <si>
    <t>S 10°08'11.6" W 63°53'33.2"</t>
  </si>
  <si>
    <t>Linha C 18 km 15 PA Norte Sul, Zona 5</t>
  </si>
  <si>
    <t>S 10°21'02.0" W 63°07'40.0"</t>
  </si>
  <si>
    <t>Linha 03 km 12 Gb 03, Zona Rural</t>
  </si>
  <si>
    <t>S10°10'24.4" W063°53'59.7"</t>
  </si>
  <si>
    <t>BR 421 km 170</t>
  </si>
  <si>
    <t>S10°26'37.8" W064°05'23.0"</t>
  </si>
  <si>
    <t>001828</t>
  </si>
  <si>
    <t>Art. 50 do Decreto Federal n° 6.514/08</t>
  </si>
  <si>
    <t>003861</t>
  </si>
  <si>
    <t>001829</t>
  </si>
  <si>
    <t>Art. 50 do Decreto Federal n° 6.514/09</t>
  </si>
  <si>
    <t>003862</t>
  </si>
  <si>
    <t>001830</t>
  </si>
  <si>
    <t>Art. 50 do Decreto Federal n° 6.514/10</t>
  </si>
  <si>
    <t>003863</t>
  </si>
  <si>
    <t>001831</t>
  </si>
  <si>
    <t>Art. 50 do Decreto Federal n° 6.514/11</t>
  </si>
  <si>
    <t>003864</t>
  </si>
  <si>
    <t>001832</t>
  </si>
  <si>
    <t>Art. 50 do Decreto Federal n° 6.514/12</t>
  </si>
  <si>
    <t>003865</t>
  </si>
  <si>
    <t>001834</t>
  </si>
  <si>
    <t>Art. 50 do Decreto Federal n° 6.514/13</t>
  </si>
  <si>
    <t>003866</t>
  </si>
  <si>
    <t>001835</t>
  </si>
  <si>
    <t>Art. 50 do Decreto Federal n° 6.514/14</t>
  </si>
  <si>
    <t>003867</t>
  </si>
  <si>
    <t>004044</t>
  </si>
  <si>
    <t>661</t>
  </si>
  <si>
    <t>004040</t>
  </si>
  <si>
    <t>345</t>
  </si>
  <si>
    <t>4043</t>
  </si>
  <si>
    <t>344</t>
  </si>
  <si>
    <t>4042</t>
  </si>
  <si>
    <t>342</t>
  </si>
  <si>
    <t>4041</t>
  </si>
  <si>
    <t>343</t>
  </si>
  <si>
    <t>002676</t>
  </si>
  <si>
    <t>000662</t>
  </si>
  <si>
    <t>002677</t>
  </si>
  <si>
    <t>000664</t>
  </si>
  <si>
    <t>002678</t>
  </si>
  <si>
    <t>1512</t>
  </si>
  <si>
    <t>2680</t>
  </si>
  <si>
    <t>1513</t>
  </si>
  <si>
    <t>2681</t>
  </si>
  <si>
    <t>1514</t>
  </si>
  <si>
    <t>2679</t>
  </si>
  <si>
    <t>1515</t>
  </si>
  <si>
    <t>002682</t>
  </si>
  <si>
    <t>313</t>
  </si>
  <si>
    <t>002683</t>
  </si>
  <si>
    <t>1516</t>
  </si>
  <si>
    <t>002684</t>
  </si>
  <si>
    <t>1517</t>
  </si>
  <si>
    <t>000568/SEDAM</t>
  </si>
  <si>
    <t>003843/SEDAM</t>
  </si>
  <si>
    <t>000576/SEDAM</t>
  </si>
  <si>
    <t>003844/SEDAM</t>
  </si>
  <si>
    <t>000578/SEDAM</t>
  </si>
  <si>
    <t>003845/SEDAM</t>
  </si>
  <si>
    <t>1086/SEDAM</t>
  </si>
  <si>
    <t>4280/SEDAM</t>
  </si>
  <si>
    <t>1087/SEDAM</t>
  </si>
  <si>
    <t>4281/SEDAM</t>
  </si>
  <si>
    <t>1088/SEDAM</t>
  </si>
  <si>
    <t>4282/SEDAM</t>
  </si>
  <si>
    <t>1089/SEDAM</t>
  </si>
  <si>
    <t>4284/SEDAM</t>
  </si>
  <si>
    <t>1091/SEDAM</t>
  </si>
  <si>
    <t>4283/SEDAM</t>
  </si>
  <si>
    <t>00579/SEDAM</t>
  </si>
  <si>
    <t>3846/SEDAM</t>
  </si>
  <si>
    <t>00580/SEDAM</t>
  </si>
  <si>
    <t>3847/SEDAM</t>
  </si>
  <si>
    <t>00581/SEDAM</t>
  </si>
  <si>
    <t>3848/SEDAM</t>
  </si>
  <si>
    <t>00582/SEDAM</t>
  </si>
  <si>
    <t>03849/SEDAM</t>
  </si>
  <si>
    <t>00583/SEDAM</t>
  </si>
  <si>
    <t>03850/SEDAM</t>
  </si>
  <si>
    <t>001837/SEDAM</t>
  </si>
  <si>
    <t>03868/SEDAM</t>
  </si>
  <si>
    <t>001838/SEDAM</t>
  </si>
  <si>
    <t>03869/SEDAM</t>
  </si>
  <si>
    <t>001839/SEDAM</t>
  </si>
  <si>
    <t>003870/SEDAM</t>
  </si>
  <si>
    <t>001840/SEDAM</t>
  </si>
  <si>
    <t>Art. 51 c/c Art. 93 D. Fed. 6514/08</t>
  </si>
  <si>
    <t>003871/SEDAM</t>
  </si>
  <si>
    <t>001841/SEDAM</t>
  </si>
  <si>
    <t>003872/SEDAM</t>
  </si>
  <si>
    <t>001842/SEDAM</t>
  </si>
  <si>
    <t>003873/SEDAM</t>
  </si>
  <si>
    <t>001092 SEDAM</t>
  </si>
  <si>
    <t>4285/SEDAM</t>
  </si>
  <si>
    <t>001093 SEDAM</t>
  </si>
  <si>
    <t>4286/SEDAM</t>
  </si>
  <si>
    <t>001094 SEDAM</t>
  </si>
  <si>
    <t>4287/SEDAM</t>
  </si>
  <si>
    <t>001095 SEDAM</t>
  </si>
  <si>
    <t>4288/SEDAM</t>
  </si>
  <si>
    <t>001096 SEDAM</t>
  </si>
  <si>
    <t>4289/SEDAM</t>
  </si>
  <si>
    <t>001097 SEDAM</t>
  </si>
  <si>
    <t>4290/SEDAM</t>
  </si>
  <si>
    <t>001098 SEDAN</t>
  </si>
  <si>
    <t>4291/SEDAM</t>
  </si>
  <si>
    <t>001100 SEDAM</t>
  </si>
  <si>
    <t>4292/SEDAM</t>
  </si>
  <si>
    <t>001128 SEDAM</t>
  </si>
  <si>
    <t>4295/SEDAM</t>
  </si>
  <si>
    <t>001127 SEDAM</t>
  </si>
  <si>
    <t>4294/SEDAM</t>
  </si>
  <si>
    <t>Art. 50 Lei n° 96.605/99</t>
  </si>
  <si>
    <t>Art. 50 Lei n° 96.605/100</t>
  </si>
  <si>
    <t>Art. 50 Lei n° 96.605/101</t>
  </si>
  <si>
    <t>Art. 50 Lei n° 96.605/102</t>
  </si>
  <si>
    <t>Art. 50 Lei n° 96.605/103</t>
  </si>
  <si>
    <t>Art. 50 Lei n° 96.605/104</t>
  </si>
  <si>
    <t>Art. 50 Lei n° 9.605/98</t>
  </si>
  <si>
    <t>Art. 38 Lei n° 9.605/100</t>
  </si>
  <si>
    <t>HILÉIA I</t>
  </si>
  <si>
    <t>HILÉIA II</t>
  </si>
  <si>
    <t>HILÉIA IV</t>
  </si>
  <si>
    <t xml:space="preserve">TOTAL </t>
  </si>
  <si>
    <t>AUTO DE APREENSÃO</t>
  </si>
  <si>
    <t>AUTO DE DEPÓSITO</t>
  </si>
  <si>
    <t>TERMO DE EMBARGO</t>
  </si>
  <si>
    <t>B S INDÚSTRIA E COMÉRCIO DE MADEIRAS LTDA EPP</t>
  </si>
  <si>
    <t>10° 13´43"S 63° 49´55"W</t>
  </si>
  <si>
    <t>000570</t>
  </si>
  <si>
    <t>012239</t>
  </si>
  <si>
    <t>001169</t>
  </si>
  <si>
    <t>xx</t>
  </si>
  <si>
    <t>INDUSTRIA E COMERCIO DE MADEIRAS TOCANTINS EIRELI - ME</t>
  </si>
  <si>
    <t>10° 12´44"S 63° 49´40"W</t>
  </si>
  <si>
    <t>000574</t>
  </si>
  <si>
    <t>012241</t>
  </si>
  <si>
    <t>001166</t>
  </si>
  <si>
    <t>INDÚSTRIA E COMÉRCIO DE MADEIRAS PALMAS EIRELI ME</t>
  </si>
  <si>
    <t>10° 12´50"S 63° 51´11"W</t>
  </si>
  <si>
    <t>000573</t>
  </si>
  <si>
    <t>012242</t>
  </si>
  <si>
    <t>001167</t>
  </si>
  <si>
    <t>P.J MOREIRA COMERCIO DE MADEIRAS ME</t>
  </si>
  <si>
    <t>10° 12´47"S 63° 50´16"W</t>
  </si>
  <si>
    <t>000526</t>
  </si>
  <si>
    <t>012243</t>
  </si>
  <si>
    <t>001163</t>
  </si>
  <si>
    <t>Art. 47, 66 e 82 do Dec. 6514/08</t>
  </si>
  <si>
    <t>PALÁCIO &amp; TAVARES INDÚSTRIA E COMÉRCIO DE MADEIRAS LTDA - EPP</t>
  </si>
  <si>
    <t>10° 12´26"S 63° 51´07"W</t>
  </si>
  <si>
    <t>000528</t>
  </si>
  <si>
    <t>012246</t>
  </si>
  <si>
    <t>001170</t>
  </si>
  <si>
    <t>Art. 47, Dec. 6514/08</t>
  </si>
  <si>
    <t>PANTANAL COMERCIO DE MADEIRAS EIRELI ME</t>
  </si>
  <si>
    <t>10° 10´54"S 63° 49´43"W</t>
  </si>
  <si>
    <t>000529</t>
  </si>
  <si>
    <t>012247</t>
  </si>
  <si>
    <t>001165</t>
  </si>
  <si>
    <t>S.D. I. INDUSTRIA E COMERCIO DE MADEIRAS LTDA</t>
  </si>
  <si>
    <t>10° 11´43"S 63° 49´28"W</t>
  </si>
  <si>
    <t>000571</t>
  </si>
  <si>
    <t>012240</t>
  </si>
  <si>
    <t>001168</t>
  </si>
  <si>
    <t>VANDERLEY JOSÉ FRELIK</t>
  </si>
  <si>
    <t>10° 12´15" S 63° 50´57"W</t>
  </si>
  <si>
    <t>000527</t>
  </si>
  <si>
    <t>012245</t>
  </si>
  <si>
    <t>001164</t>
  </si>
  <si>
    <t>FÁBRICA DE MÓVEIS E BENEFICIAMENTO VILA SAMUEL LTDA - ME</t>
  </si>
  <si>
    <t>CANDEIAS DO JAMARI/ VILA SAMUEL</t>
  </si>
  <si>
    <t>08° 39'52,9"S 63° 24'50,1"W</t>
  </si>
  <si>
    <t>000530</t>
  </si>
  <si>
    <t>012248</t>
  </si>
  <si>
    <t>VERDE BRASIL - BURITIS/LINHA-45</t>
  </si>
  <si>
    <t>VERDE BRASIL - BURITIS/LINHA 45</t>
  </si>
  <si>
    <t>VERDE BRASIL - SAMUEL</t>
  </si>
  <si>
    <t>VERDE BRASIL - PONTA ABUNÃ</t>
  </si>
  <si>
    <t>COORDENADA DO A.I</t>
  </si>
  <si>
    <t>ESTRADA DO CORGÃO, LOTE 23RA, SETOR 7</t>
  </si>
  <si>
    <t>CHUPINGUAIA</t>
  </si>
  <si>
    <t>12° 18' 34" S, 60° 45' 34" W</t>
  </si>
  <si>
    <t>Art. 50, LEI FEDERAL 9.605/1998</t>
  </si>
  <si>
    <t>LINHA 105, KAPA 38, LT 03, SITIO BOM FUTURO</t>
  </si>
  <si>
    <t>DIST. NOVO PLANO/CHUPINGUAIA</t>
  </si>
  <si>
    <t>12° 27' 26" S, 61° 11' 59" W</t>
  </si>
  <si>
    <t>SITIO BOA ESPERANÇA-LT 88-SETOR 05-GLEBA CORUMBIARA</t>
  </si>
  <si>
    <t>PARECIS</t>
  </si>
  <si>
    <t>12° 24' 1" S, 61° 16' 14" W</t>
  </si>
  <si>
    <t>LH 85, SN, KM 8, ZONA RURAL</t>
  </si>
  <si>
    <t>12° 16' 27" S, 61° 14' 49" W</t>
  </si>
  <si>
    <t>SÍTIO SÃO PAULO, ET LINHA 105, KAPA 32, LT 02</t>
  </si>
  <si>
    <t>DIST NOVO PLANO/CHUPINGUAIA</t>
  </si>
  <si>
    <t>12° 27' 9" S, 61° 15' 6" W</t>
  </si>
  <si>
    <t>LT 08, ST 09, GL CORUMBIARA, FZ SÃO GERALDO</t>
  </si>
  <si>
    <t>DIST NOVO PLANO/CORUMBIARA</t>
  </si>
  <si>
    <t>12° 27' 31" S, 61° 15' 18" W</t>
  </si>
  <si>
    <t>DIST PLANO NOVO/CORUMBIARA</t>
  </si>
  <si>
    <t>LOTE 64-A, LINHA 135, SETOR 12 GLEBA CORUMBIARA</t>
  </si>
  <si>
    <t>VILHENA</t>
  </si>
  <si>
    <t>12° 43' 57" S, 60° 19' 13" W</t>
  </si>
  <si>
    <t>LOTE 06B-1, GLEBA 08, SETOR URUCUMACUÃ, GLEBA CORUMBIARA</t>
  </si>
  <si>
    <t>12° 23' 1" S, 60° 37' 26" W</t>
  </si>
  <si>
    <t>RO 370 FAZ MODELO</t>
  </si>
  <si>
    <t>CHUPIMGUAIA</t>
  </si>
  <si>
    <t>12º 35' 19" S, 61º 18' 30" W</t>
  </si>
  <si>
    <t>003551</t>
  </si>
  <si>
    <t>Art 51 decreto 6514/2008</t>
  </si>
  <si>
    <t>12º 35' 24" S, 61º 19' 19" W</t>
  </si>
  <si>
    <t>003552</t>
  </si>
  <si>
    <t>FAZ ISADORA LOTES 18, 23 E 75 LH 105 COM LH 04</t>
  </si>
  <si>
    <t>12º 26' 53" S, 61º 32' 54" W</t>
  </si>
  <si>
    <t>001775</t>
  </si>
  <si>
    <t>Art 51 com Art 60 decreto 6514/2008</t>
  </si>
  <si>
    <t>003772</t>
  </si>
  <si>
    <t>12º 28' 17" S, 61º 32' 55" W</t>
  </si>
  <si>
    <t>000901</t>
  </si>
  <si>
    <t>003771</t>
  </si>
  <si>
    <t>SITIO BOA ESPERANCA LINHA P-2 KM 06</t>
  </si>
  <si>
    <t>12º 28' 59" S, 61º 34' 36" W</t>
  </si>
  <si>
    <t>000902</t>
  </si>
  <si>
    <t>003773</t>
  </si>
  <si>
    <t>FAZ TRENTO LH 42</t>
  </si>
  <si>
    <t>CHUMPIGUAIA</t>
  </si>
  <si>
    <t>12º 21' 54" S, 61º 11' 21" W</t>
  </si>
  <si>
    <t>000903</t>
  </si>
  <si>
    <t>003774, 001454 E 003775</t>
  </si>
  <si>
    <t>KAPA 30 km 54 ESTANCIA VALE DO SONHO</t>
  </si>
  <si>
    <t>12º 22' 37" S, 61º 16' 35" W</t>
  </si>
  <si>
    <t>000904</t>
  </si>
  <si>
    <t>001455</t>
  </si>
  <si>
    <t>LOTE 52-D, SETOR 12, GLEBA CORUMBIARA, LINHA 135.</t>
  </si>
  <si>
    <t>12º 41' 19" S, 60º 22' 53" W</t>
  </si>
  <si>
    <t>000906</t>
  </si>
  <si>
    <t>001456</t>
  </si>
  <si>
    <t>FAZ GUAPORÉ LOTE 85B GL CORUMBIARA SETOR 07</t>
  </si>
  <si>
    <t>12º 23' 29" S, 60º 39' 16" W</t>
  </si>
  <si>
    <t>000910</t>
  </si>
  <si>
    <t>001462</t>
  </si>
  <si>
    <t>BR-364 KM 85 LOTE 06R GL 08 ST URUCUMACUÃ</t>
  </si>
  <si>
    <t>12º 23' 41" S, 60º 37' 13" W</t>
  </si>
  <si>
    <t>000908</t>
  </si>
  <si>
    <t>001460</t>
  </si>
  <si>
    <t>12º 23' 50" S, 60º 38' 04" W</t>
  </si>
  <si>
    <t>000907</t>
  </si>
  <si>
    <t>001459</t>
  </si>
  <si>
    <t>BR-364 KM87 DIVISA COM POSTE 101/24</t>
  </si>
  <si>
    <t>12º 22' 25" S, 60º 38' 59" W</t>
  </si>
  <si>
    <t>000909</t>
  </si>
  <si>
    <t>001461</t>
  </si>
  <si>
    <t>MISSÃO HILÉIA V</t>
  </si>
  <si>
    <t>MISSÃO HILÉIA V - QUEIMADAS</t>
  </si>
  <si>
    <t>SITIO TABOCA-LT 35,48,49 e 50 - RO 458 - ESTRADA DA TRIUNFO</t>
  </si>
  <si>
    <t>09° 8' 27" S, 63° 27' 25" W</t>
  </si>
  <si>
    <t>Art. 58, DECRETO 6514/2008</t>
  </si>
  <si>
    <t>-</t>
  </si>
  <si>
    <t>Art. 54, LEI FEDERAL 9.605/1998</t>
  </si>
  <si>
    <t>Art. 50, DECRETO 6514/2008</t>
  </si>
  <si>
    <t>BR 364 - KM 23 - GLEBA CORUMBIARA</t>
  </si>
  <si>
    <t>12° 40' 56" S, 60° 18' 10" W</t>
  </si>
  <si>
    <t>HILÉIA V</t>
  </si>
  <si>
    <t>MISSÃO - MADEIREIRAS - 13 à 25 de maio 2020</t>
  </si>
  <si>
    <t>CACIQUE MADEIRAS LTDA</t>
  </si>
  <si>
    <t>S 12°33'41,0" - W 60°54'24,0"</t>
  </si>
  <si>
    <t>000595</t>
  </si>
  <si>
    <t>012187</t>
  </si>
  <si>
    <t>000566</t>
  </si>
  <si>
    <t>001774</t>
  </si>
  <si>
    <t>J.M. SARTOR IND. E COM. DE MADEIRAS LTDA</t>
  </si>
  <si>
    <t>DISTRITO NOVO PLANO / CHUPINGUAIA</t>
  </si>
  <si>
    <t>S 12°27'23,0" - W 61°06'14,0"</t>
  </si>
  <si>
    <t>000598</t>
  </si>
  <si>
    <t>012189</t>
  </si>
  <si>
    <t>000565</t>
  </si>
  <si>
    <t>001772</t>
  </si>
  <si>
    <t>URUCUMACUÃ MADEIRAS LTDA - ME</t>
  </si>
  <si>
    <t>DISTRITO GUAPORÉ / CHUPINGUAIA</t>
  </si>
  <si>
    <t>S 12°14'09,0" - W 60°41'10,0"</t>
  </si>
  <si>
    <t>001328</t>
  </si>
  <si>
    <t>009991</t>
  </si>
  <si>
    <t>000567</t>
  </si>
  <si>
    <t>VALDIR DO NASCIMENTO – EPP</t>
  </si>
  <si>
    <r>
      <rPr>
        <sz val="9"/>
        <rFont val="Calibri"/>
        <family val="2"/>
        <scheme val="minor"/>
      </rPr>
      <t>S 12°35'00,4" - W 61°07,1</t>
    </r>
    <r>
      <rPr>
        <sz val="9"/>
        <color rgb="FFFF0000"/>
        <rFont val="Calibri"/>
        <family val="2"/>
        <scheme val="minor"/>
      </rPr>
      <t>"</t>
    </r>
  </si>
  <si>
    <t>000597</t>
  </si>
  <si>
    <t>012188</t>
  </si>
  <si>
    <t>000563</t>
  </si>
  <si>
    <t>xxxx</t>
  </si>
  <si>
    <t>SD INDUSTRIA DE MADEIRAS E LAMINADOS LTDA</t>
  </si>
  <si>
    <t>S 12°44'06,0" - W 60°09'41,0"</t>
  </si>
  <si>
    <t>001331</t>
  </si>
  <si>
    <t>009992</t>
  </si>
  <si>
    <t>000569</t>
  </si>
  <si>
    <t>VALDIR DO NASCIMENTO - EPP</t>
  </si>
  <si>
    <t>S 12°42'52,0" - W 60°08'28,0"</t>
  </si>
  <si>
    <t>001332</t>
  </si>
  <si>
    <t>009993</t>
  </si>
  <si>
    <t>LAMINADOS RONDINHA LTDA – EPP</t>
  </si>
  <si>
    <t>COLORADO DO OESTE</t>
  </si>
  <si>
    <t>S 13°07'25,0" - W 60°31'37,0"</t>
  </si>
  <si>
    <t>001334</t>
  </si>
  <si>
    <t>009994</t>
  </si>
  <si>
    <t>MADEIREIRA RONDINHA LTDA – EPP</t>
  </si>
  <si>
    <t>S 13°07'35,0" - W 60°31'36,0"</t>
  </si>
  <si>
    <t>001335</t>
  </si>
  <si>
    <t>009995</t>
  </si>
  <si>
    <t>Art. 47 e 82 do Dec. 6514/09</t>
  </si>
  <si>
    <t>MADEIREIRA PACIFIC LTDA – ME</t>
  </si>
  <si>
    <t>PIMENTA BUENO</t>
  </si>
  <si>
    <t>S 12°13'34,8" - W 60°41'09,7"</t>
  </si>
  <si>
    <t>001327</t>
  </si>
  <si>
    <t>009990</t>
  </si>
  <si>
    <t>000568</t>
  </si>
  <si>
    <t>RESULTADO</t>
  </si>
  <si>
    <t>VERDE BRASIL - VHA/CPG/CDO</t>
  </si>
  <si>
    <t>LH ZERO EIXO, LOTE 29, KM 01, 6844</t>
  </si>
  <si>
    <t>13° 06' 46" S, 60° 23' 41" W</t>
  </si>
  <si>
    <t>BR 364, KM 400</t>
  </si>
  <si>
    <t>OURO PRETO DO OESTE</t>
  </si>
  <si>
    <t>10° 36' 3.46" S, 62° 20' 41.90" W</t>
  </si>
  <si>
    <t>AV: GUANABARA NR 4077 ALTA FLORESTA</t>
  </si>
  <si>
    <t>12°38′35.6″S, 61°58′12.3″W</t>
  </si>
  <si>
    <t>LINHA 204 NORTE KM 06</t>
  </si>
  <si>
    <t xml:space="preserve">Alta Floresta D'oeste </t>
  </si>
  <si>
    <t>Alto A. dos Parecis 085</t>
  </si>
  <si>
    <t>ROLIM DE MOURA</t>
  </si>
  <si>
    <t>12°1′10.3″S, 61°56′44.4″W</t>
  </si>
  <si>
    <t>11°40′14.8″S, 61°36′28.1″W</t>
  </si>
  <si>
    <t>003030</t>
  </si>
  <si>
    <t xml:space="preserve"> ART 50 (DEC 6514)</t>
  </si>
  <si>
    <t>003031</t>
  </si>
  <si>
    <t>003029</t>
  </si>
  <si>
    <t>000737</t>
  </si>
  <si>
    <t>3042100095/2020 TCO</t>
  </si>
  <si>
    <t>ART 50 (DEC 9605)</t>
  </si>
  <si>
    <t>000738</t>
  </si>
  <si>
    <t>3042100098/2020 TCO</t>
  </si>
  <si>
    <t>3042100094/2020 TCO</t>
  </si>
  <si>
    <t>MISSÃO HILÉIA VI</t>
  </si>
  <si>
    <t>MISSÃO HILÉIA VI - QUEIMADAS</t>
  </si>
  <si>
    <t> ART. 51, DECRETO 6514/2008</t>
  </si>
  <si>
    <t>3147100002 </t>
  </si>
  <si>
    <t> ART. 50, LEI 9605/1998</t>
  </si>
  <si>
    <t>3147100003 </t>
  </si>
  <si>
    <t>3042600209 </t>
  </si>
  <si>
    <t>3042600210 </t>
  </si>
  <si>
    <t>3042600211 </t>
  </si>
  <si>
    <t> 3042600212</t>
  </si>
  <si>
    <t>ART. 58, DECRETO 6514/2008</t>
  </si>
  <si>
    <t>ART. 250, Decreto Lei 2848/1990</t>
  </si>
  <si>
    <t> ART. 51 e 60, DECRETO 6514/2008</t>
  </si>
  <si>
    <t> ART. 50, LEI 9605/1999</t>
  </si>
  <si>
    <t> ART. 58, DECRETO 6514/2008</t>
  </si>
  <si>
    <t>HILÉIA VI</t>
  </si>
  <si>
    <t>VERDE BRASIL - ALTO PARAÍSO</t>
  </si>
  <si>
    <t>MISSÃO - MADEIREIRAS - 04 à 15 de agosto de 2020</t>
  </si>
  <si>
    <t>TCO</t>
  </si>
  <si>
    <t>CASTANHEIRA APREENDIDA (M3)</t>
  </si>
  <si>
    <t>TOTAL APREENDIDO (m³)</t>
  </si>
  <si>
    <t>AAB IND E COMERCIO DE MADEIRAS EXP E IMP LTDA</t>
  </si>
  <si>
    <t>Alto Paraíso</t>
  </si>
  <si>
    <t>S 09°42'49,0" - W 63°19'43,0"</t>
  </si>
  <si>
    <t>001358</t>
  </si>
  <si>
    <t>011252</t>
  </si>
  <si>
    <t>004160</t>
  </si>
  <si>
    <t>ADDR INDÚSTRIA E COMÉRCIO DE MADEIRAS EIRELI - ME</t>
  </si>
  <si>
    <t>S 09°42'44,0" - W 63°18'56,0"</t>
  </si>
  <si>
    <t>001360</t>
  </si>
  <si>
    <t>011253</t>
  </si>
  <si>
    <t>BEMAD IND. E COM. IMP. E EXP. DE MADEIRAS EIRELI-EPP</t>
  </si>
  <si>
    <t>S 09°44'17,8" - W 63°19'10,1"</t>
  </si>
  <si>
    <t>000532</t>
  </si>
  <si>
    <t>012194</t>
  </si>
  <si>
    <t>D. R. MACHADO &amp; CIA LTDA - EPP</t>
  </si>
  <si>
    <t>S 09°45'09,0" - W 63°19'06,0"</t>
  </si>
  <si>
    <t>001352 e 001351</t>
  </si>
  <si>
    <t>012193 e 012196</t>
  </si>
  <si>
    <t>G. LORENCINI EIRELI - EPP</t>
  </si>
  <si>
    <t>S 09°44'16,3" - W 63°19,07,1"</t>
  </si>
  <si>
    <t>000533</t>
  </si>
  <si>
    <t>012195</t>
  </si>
  <si>
    <t>KBF INDUSTRIA E COMERCIO DE MADEIRAS LTDA</t>
  </si>
  <si>
    <t>S 09°42'36,0" - W 63°19'06,0"</t>
  </si>
  <si>
    <t>001362</t>
  </si>
  <si>
    <t>012198</t>
  </si>
  <si>
    <t>002487</t>
  </si>
  <si>
    <t>MADEIREIRA MODELO EIRELI - ME</t>
  </si>
  <si>
    <t>S 09°44'07,0" - W 63°19'01,0"</t>
  </si>
  <si>
    <t>001363 e 001361</t>
  </si>
  <si>
    <t>011254</t>
  </si>
  <si>
    <t>002488</t>
  </si>
  <si>
    <t>MADEIREIRA PARANÁ LTDA – ME</t>
  </si>
  <si>
    <t>S 09°42'42,0" - W 63°19'04,0"</t>
  </si>
  <si>
    <t>001356</t>
  </si>
  <si>
    <t>011251</t>
  </si>
  <si>
    <t>002489</t>
  </si>
  <si>
    <t>Art. 47, 60 e 82 do Dec. 6514/08</t>
  </si>
  <si>
    <t>MADEIREIRA PARANAISO LTDA - EPP</t>
  </si>
  <si>
    <t>S 09°42'50,0" - W 63°18'56,0"</t>
  </si>
  <si>
    <t>001364</t>
  </si>
  <si>
    <t>011255</t>
  </si>
  <si>
    <t>001174</t>
  </si>
  <si>
    <t>MADEIREIRA RIO CLARO LTDA – EPP</t>
  </si>
  <si>
    <t>S 09°42'41,0" - W 63°19'04,1"</t>
  </si>
  <si>
    <t>001355</t>
  </si>
  <si>
    <t>012199</t>
  </si>
  <si>
    <t>Art. 47 do Dec. 6514/08</t>
  </si>
  <si>
    <t>MADEMOLD INDÚSTRIA E COMÉRCIO DE MADEIRAS LTDA</t>
  </si>
  <si>
    <t>S 09°42'38,0" - W 63°18'59,0"</t>
  </si>
  <si>
    <t>001353 e 001359</t>
  </si>
  <si>
    <t>012197</t>
  </si>
  <si>
    <t>004161</t>
  </si>
  <si>
    <t>ART. 51, DECRETO 6514/2008</t>
  </si>
  <si>
    <t> ART. 51 C/ ART. 60, DECRETO 6514/2008</t>
  </si>
  <si>
    <t>ART. 50 E 93, DECRETO 6514/200 </t>
  </si>
  <si>
    <t> ART. 50, DECRETO 6514/2008</t>
  </si>
  <si>
    <t>ART. 43 C/C 66 e 51 DEC. F. 6514/2008</t>
  </si>
  <si>
    <t> ART. 51 e 93, DECRETO 6514/2008</t>
  </si>
  <si>
    <t>ART. 51, 60 e 93, DECRETO 6514/200   </t>
  </si>
  <si>
    <t>ART. 51 E 93, DECRETO 6514/200  </t>
  </si>
  <si>
    <t>ART. 51 e 60 I, DECRETO 6514/2008</t>
  </si>
  <si>
    <t>ART. 51 C/ 93, DEC FEDERAL 6514/2008</t>
  </si>
  <si>
    <t> ART. 51,60 e 93, DECRETO 6514/2008</t>
  </si>
  <si>
    <t> ART. 51 e 60 I, DECRETO 6514/2008</t>
  </si>
  <si>
    <t>ART. 51 e 60 I, C/ 93, DEC FEDERAL 6514/2008</t>
  </si>
  <si>
    <t>Art. 51 e 60 I, do Decreto Federal 6514/08</t>
  </si>
  <si>
    <t>ART. 58, DECRETO 6514/2008 </t>
  </si>
  <si>
    <t>ART 50, 93 E 60 I DECRETO 6514/2008</t>
  </si>
  <si>
    <t>ART. 48 e 60 I, DEC FEDERAL 6514/2008</t>
  </si>
  <si>
    <t>ART. 51 e 93, DEC FEDERAL 6514/2008</t>
  </si>
  <si>
    <t>ART. 51 e 60 I, DEC FEDERAL 6514/2008</t>
  </si>
  <si>
    <t>ART. 48 C/ 60 I e 93, DEC FEDERAL 6514/2008</t>
  </si>
  <si>
    <t>ART 50 e 93 DECRETO 6514/2008</t>
  </si>
  <si>
    <t>ART. 50, DECRETO 6514/2008 </t>
  </si>
  <si>
    <t>ART. 50 CC 60 I, DECRETO 6514/2008</t>
  </si>
  <si>
    <t>ART. 51 CC 93, DECRETO 6514/2008</t>
  </si>
  <si>
    <t>ART. 60 I, DEC FEDERAL 6514/2008</t>
  </si>
  <si>
    <t>ART 50 E 93 DECRETO 6514/2008</t>
  </si>
  <si>
    <t>ART 51 E 93 DECRETO 6514/2008</t>
  </si>
  <si>
    <t>ART 51, 93 E 60 I DECRETO 6514/2008</t>
  </si>
  <si>
    <t>ART. 50, DECRETO 6514/2008</t>
  </si>
  <si>
    <t>ART 50, 93 E 60, DECRETO 6514/2008</t>
  </si>
  <si>
    <t>ART 50, 93, DECRETO 6514/2008</t>
  </si>
  <si>
    <t>ART. 51, DEC FEDERAL 6514/2008</t>
  </si>
  <si>
    <t>ART 50 E 60 I DECRETO 6514/2008</t>
  </si>
  <si>
    <t>ART. 50, LEI  9605/98</t>
  </si>
  <si>
    <t>3147800019 </t>
  </si>
  <si>
    <t>3147800018 </t>
  </si>
  <si>
    <t>16890/2020</t>
  </si>
  <si>
    <t>ART. 38 LEI 9605/98</t>
  </si>
  <si>
    <t> ART. 50 C/ ART. 40, LEI 9605/1998</t>
  </si>
  <si>
    <t>ART. 50, LEI FEDERAL 9.605/1998</t>
  </si>
  <si>
    <t>ART. 50 C/ ART.40, LEI FEDERAL 9.605/1998</t>
  </si>
  <si>
    <t>ART. 50 e 41 C/ ART.40, LEI FEDERAL 9.605/1998</t>
  </si>
  <si>
    <t>ART. 50 C/ 40, LEI FEDERAL 9.605/1998</t>
  </si>
  <si>
    <t>ART. 50 e 41, LEI FEDERAL 9.605/1998</t>
  </si>
  <si>
    <t>Art. 50 do Decreto Federal 6514/08</t>
  </si>
  <si>
    <t>MISSÃO HILÉIA VII</t>
  </si>
  <si>
    <t>HILÉIA VII</t>
  </si>
  <si>
    <t>HILÉIA VIII</t>
  </si>
  <si>
    <t>ART. 50 D. FEDERAL 6514/08</t>
  </si>
  <si>
    <t>ARTIGO 51 DO DECRETO 6514/2008</t>
  </si>
  <si>
    <t>ART 51 DECRETO FEDERAL 6514/10</t>
  </si>
  <si>
    <t>51 do Dec 6514/2008</t>
  </si>
  <si>
    <t>51 do Dec. 6514/2008</t>
  </si>
  <si>
    <t>ARTIGO 51 DEC FED 6514/08</t>
  </si>
  <si>
    <t>ARTIGO 51 DEC FED 6514/08 C/C 60-I DEC FEDERAL 6514/08</t>
  </si>
  <si>
    <t>ART 51 DECRETO FEDERAL 6514/08 CUMINADO ART 60 IN I</t>
  </si>
  <si>
    <t>ART 51 E 93 DO DECRETO 6514/2008</t>
  </si>
  <si>
    <t>ART 51, 60 I  E 93 DO DECRETO 6514/2008</t>
  </si>
  <si>
    <t>ART 51 DECRETO 6514/2008</t>
  </si>
  <si>
    <t>ARTIGO 48 DEC FED 6514/08</t>
  </si>
  <si>
    <t>ARTIGO 51, E 93 DO DECRETO 6514/2008</t>
  </si>
  <si>
    <t>ART. 51 CC 93, DEC. FEDERAL 6514/2008</t>
  </si>
  <si>
    <t>ART. 58, DEC. FEDERAL 6514/2008</t>
  </si>
  <si>
    <t>51, 93 do Dec. 6514/2008</t>
  </si>
  <si>
    <t>ART 51 DECRETO FEDERAL 6514/08</t>
  </si>
  <si>
    <t>ART 51 DECRETO FEDERAL 6514/08 COMBINADO COM ART 60 INCISO I</t>
  </si>
  <si>
    <t>ART 58 DECRETO FEDERAL 6514/10</t>
  </si>
  <si>
    <t>ART 58 DECRETO FEDERAL 6514/11</t>
  </si>
  <si>
    <t>ART. 50 LEI 9605/98</t>
  </si>
  <si>
    <t>ART. 50, LEI FEDERAL 9605/1998</t>
  </si>
  <si>
    <t>ART.50 LEI 9605/98</t>
  </si>
  <si>
    <t>ART 50 LEI FED 9605/98</t>
  </si>
  <si>
    <t>ART. 53, LEI  9605/98</t>
  </si>
  <si>
    <t>ART. 250 §1 INC. II ALINEA H, LEI FEDERAL 9605/1998</t>
  </si>
  <si>
    <t>ART 50 LEI FEDERAL 9605/98</t>
  </si>
  <si>
    <t>ART 250 PARAGRAFO 2 CP</t>
  </si>
  <si>
    <t>MISSÃO HILÉIA VIII (07 a 19.09.2020)</t>
  </si>
  <si>
    <t>74</t>
  </si>
  <si>
    <t>77</t>
  </si>
  <si>
    <t>80</t>
  </si>
  <si>
    <t>79</t>
  </si>
  <si>
    <t>HILÉIA X</t>
  </si>
  <si>
    <t>125,500,00</t>
  </si>
  <si>
    <t>EQUIPE 01</t>
  </si>
  <si>
    <t>EQUIPE 02</t>
  </si>
  <si>
    <t>EQUIPE 03</t>
  </si>
  <si>
    <t>EQUIPE 04</t>
  </si>
  <si>
    <t>EQUIPE 05</t>
  </si>
  <si>
    <t>EQUIPE 06</t>
  </si>
  <si>
    <t>DIA 09</t>
  </si>
  <si>
    <t>75,500,00</t>
  </si>
  <si>
    <t>GOA</t>
  </si>
  <si>
    <t>001735</t>
  </si>
  <si>
    <t>001736</t>
  </si>
  <si>
    <t>001739</t>
  </si>
  <si>
    <t>001738</t>
  </si>
  <si>
    <t>001737</t>
  </si>
  <si>
    <t>001740</t>
  </si>
  <si>
    <t>002222</t>
  </si>
  <si>
    <t>002221</t>
  </si>
  <si>
    <t>002228</t>
  </si>
  <si>
    <t>002223</t>
  </si>
  <si>
    <t>002226</t>
  </si>
  <si>
    <t>002224</t>
  </si>
  <si>
    <t>002227</t>
  </si>
  <si>
    <t>002225</t>
  </si>
  <si>
    <t>Art. 51 do Decreto Federal 6514/2008</t>
  </si>
  <si>
    <t>Art.51 do Decreto Federal 6514/2008</t>
  </si>
  <si>
    <t>Art. 51 c/c com o Art. 60 do Decreto Federal 6514/2008</t>
  </si>
  <si>
    <t>003944</t>
  </si>
  <si>
    <t>000846</t>
  </si>
  <si>
    <t>00850</t>
  </si>
  <si>
    <t>000849</t>
  </si>
  <si>
    <t>000848</t>
  </si>
  <si>
    <t>000851</t>
  </si>
  <si>
    <t>000854</t>
  </si>
  <si>
    <t>000852</t>
  </si>
  <si>
    <t>003947</t>
  </si>
  <si>
    <t>000853</t>
  </si>
  <si>
    <t>003948</t>
  </si>
  <si>
    <t>000855</t>
  </si>
  <si>
    <t>003946</t>
  </si>
  <si>
    <t>003945</t>
  </si>
  <si>
    <t>3146900027</t>
  </si>
  <si>
    <t>3146900029</t>
  </si>
  <si>
    <t>3146900031</t>
  </si>
  <si>
    <t>3146900032</t>
  </si>
  <si>
    <t>3146900030</t>
  </si>
  <si>
    <t>3146900033</t>
  </si>
  <si>
    <t>3146900034</t>
  </si>
  <si>
    <t>3146900035</t>
  </si>
  <si>
    <t>3146900036</t>
  </si>
  <si>
    <t>3146900037</t>
  </si>
  <si>
    <t>3146900040</t>
  </si>
  <si>
    <t>3146900039</t>
  </si>
  <si>
    <t>3146900038</t>
  </si>
  <si>
    <t>3146900041</t>
  </si>
  <si>
    <t>ART. 50 LEI FEDERAL 9605/98</t>
  </si>
  <si>
    <t>Art. 50 da Lei Federal 9605/1998</t>
  </si>
  <si>
    <t>Art. 50 da Lei Federal 9605/98</t>
  </si>
  <si>
    <t>LT 31, SÉTIMA LINHA DO RIBERÃO, KM 10, PA IVO INÁCIO</t>
  </si>
  <si>
    <t>SÉTIMA LH DO RIBEIRÃO, KM 08, FAZENDA TRÊS IRMÃOS,  PA IVO INÁCIO</t>
  </si>
  <si>
    <t>LOTE 25, SÉTIMA LH DO RIBEIRÃO, SÍTIO BOA ESPERANÇA, PA IVO INÁCIO</t>
  </si>
  <si>
    <t>LOTE O1, ST 06, GB CAPITÃO SILVIO, PF ALTO MADEIRA</t>
  </si>
  <si>
    <t>LOTE 24, SÉTIMA LH DO RIBEIRÃO, PA IVO INÁCIO</t>
  </si>
  <si>
    <t>SÍTIO NOVA ESPERANÇA, 7ª LINHA DO RIBEIRÃO, KM 12, LADO ESQUERDO</t>
  </si>
  <si>
    <t>SÉTIMA LH DO RIBEIRÃO, SÍTIO BOA ESPERANÇA</t>
  </si>
  <si>
    <t>SITIO SAO JOSE, 7ª LINHA DO RIBEIRÃO, KM 13- LEQ</t>
  </si>
  <si>
    <t>SÉTIMA LH DO RIBEIÃO, PA ARARAS</t>
  </si>
  <si>
    <t>SÍTIO OURO FINO, SÉTIMA LH DO RIBEIRÃO, KM 17, PA IGARAPÉ DAS ARARAS</t>
  </si>
  <si>
    <t>SITIO GOMES, 6° LINHA DO RIBEIRÃO, KM 12, LADO ESQUERDO, P.A FRANCISCO JOÃO</t>
  </si>
  <si>
    <t>SÍTIO 3 IRMÃOS, BR 425, KM 46,5, LOTE N° 189, DISTRITO DE ARARAS</t>
  </si>
  <si>
    <t>SÍTIO D.A, LT 02, ST 06, GB CAPITÃO SILVIO, PF ALTO MADEIRA</t>
  </si>
  <si>
    <t>SÉTIMA LH DO RIBEIRÃO, LOTE 14, KM 18, LADO ESQUERDO, PA ARARAS</t>
  </si>
  <si>
    <t>10° 1'7" S, 65°14'7"</t>
  </si>
  <si>
    <t>10°46'53"S, 65°20'2"W</t>
  </si>
  <si>
    <t>10° 0' 42" S, 65° 12' 5" W</t>
  </si>
  <si>
    <t>10° 45' 37" S, 65° 18' 54" W</t>
  </si>
  <si>
    <t>10°46'53"S, 65°20'2"</t>
  </si>
  <si>
    <t>10° 0' 4" S, 65° 10' 13" W</t>
  </si>
  <si>
    <t>9° 59' 46" S, 65° 9' 18" W</t>
  </si>
  <si>
    <t>ART 51 C/C 60-II DECRETO FED 6514/08</t>
  </si>
  <si>
    <t>ART 51  DECRETO FED 6514/08</t>
  </si>
  <si>
    <t>ART 51 DECRETO FED 6514/08</t>
  </si>
  <si>
    <t>ART 51 C/C 60-I DECRETO FED 6514/08</t>
  </si>
  <si>
    <t>26.34</t>
  </si>
  <si>
    <t>22.23</t>
  </si>
  <si>
    <t>51.03</t>
  </si>
  <si>
    <t>ART 51I DECRETO FEDERAL 6514/08</t>
  </si>
  <si>
    <t>ART 53 C/C 60-I DECRETO FED 6514/08</t>
  </si>
  <si>
    <t>ART. 51  DEC. 6514/08</t>
  </si>
  <si>
    <t>ART. 51 DEC. 6514/08</t>
  </si>
  <si>
    <t>ART. 50 LEI Nº 9.605/98</t>
  </si>
  <si>
    <t>1483/1484</t>
  </si>
  <si>
    <t>ARTIGO 51 DEC. 6.514/2008</t>
  </si>
  <si>
    <t>ARTIGO 50 LEI 9605-98</t>
  </si>
  <si>
    <t>003310/BPA</t>
  </si>
  <si>
    <t>003311/BPA</t>
  </si>
  <si>
    <t>03312/BPA</t>
  </si>
  <si>
    <t xml:space="preserve">Art. 51 do Decreto Federal 6.514/08. </t>
  </si>
  <si>
    <t>001071/BPA</t>
  </si>
  <si>
    <t>001073/BPA</t>
  </si>
  <si>
    <t>001075/BPA</t>
  </si>
  <si>
    <t>3147700079/BPA</t>
  </si>
  <si>
    <t>3147700080/BPA</t>
  </si>
  <si>
    <t>3147700081/BPA</t>
  </si>
  <si>
    <t>Art. 50 da Lei Federal 9.605/98.</t>
  </si>
  <si>
    <t>003313/BPA</t>
  </si>
  <si>
    <t>003314/BPA</t>
  </si>
  <si>
    <t>Art. 51 do Decreto Federal 6.514/08.</t>
  </si>
  <si>
    <t>001074/BPA</t>
  </si>
  <si>
    <t>001072/BPA</t>
  </si>
  <si>
    <t>3147700082/BPA</t>
  </si>
  <si>
    <t>3147700083/BPA</t>
  </si>
  <si>
    <t>008502/BPA</t>
  </si>
  <si>
    <t>008501/BPA</t>
  </si>
  <si>
    <t>007063/BPA</t>
  </si>
  <si>
    <t>007062/BPA</t>
  </si>
  <si>
    <t>008503/BPA</t>
  </si>
  <si>
    <t>007064/BPA</t>
  </si>
  <si>
    <t>ART. 51 C/60- I DEC. 6514/08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</si>
</sst>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#,##0.00"/>
    <numFmt numFmtId="166" formatCode="0.0000"/>
    <numFmt numFmtId="167" formatCode="#,##0.0000"/>
    <numFmt numFmtId="168" formatCode="0.000"/>
    <numFmt numFmtId="169" formatCode="000000"/>
    <numFmt numFmtId="170" formatCode="000"/>
    <numFmt numFmtId="171" formatCode="0000000"/>
    <numFmt numFmtId="172" formatCode="0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mbria"/>
      <family val="1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3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7" xfId="0" applyBorder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5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shrinkToFit="1"/>
    </xf>
    <xf numFmtId="166" fontId="9" fillId="0" borderId="15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top" shrinkToFit="1"/>
    </xf>
    <xf numFmtId="166" fontId="9" fillId="0" borderId="15" xfId="0" applyNumberFormat="1" applyFont="1" applyFill="1" applyBorder="1" applyAlignment="1">
      <alignment horizontal="center" vertical="top" shrinkToFit="1"/>
    </xf>
    <xf numFmtId="167" fontId="9" fillId="0" borderId="15" xfId="0" applyNumberFormat="1" applyFont="1" applyFill="1" applyBorder="1" applyAlignment="1">
      <alignment horizontal="center" vertical="center" shrinkToFit="1"/>
    </xf>
    <xf numFmtId="167" fontId="12" fillId="4" borderId="15" xfId="0" applyNumberFormat="1" applyFont="1" applyFill="1" applyBorder="1" applyAlignment="1">
      <alignment horizontal="center" vertical="top" shrinkToFit="1"/>
    </xf>
    <xf numFmtId="0" fontId="11" fillId="4" borderId="15" xfId="0" applyFont="1" applyFill="1" applyBorder="1" applyAlignment="1">
      <alignment horizontal="left" vertical="center" wrapText="1"/>
    </xf>
    <xf numFmtId="166" fontId="12" fillId="4" borderId="15" xfId="0" applyNumberFormat="1" applyFont="1" applyFill="1" applyBorder="1" applyAlignment="1">
      <alignment horizontal="left" vertical="top" indent="2" shrinkToFit="1"/>
    </xf>
    <xf numFmtId="0" fontId="8" fillId="4" borderId="15" xfId="0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 vertical="top" shrinkToFit="1"/>
    </xf>
    <xf numFmtId="0" fontId="10" fillId="0" borderId="15" xfId="0" applyFont="1" applyFill="1" applyBorder="1" applyAlignment="1">
      <alignment horizontal="right" vertical="top" wrapText="1" indent="2"/>
    </xf>
    <xf numFmtId="168" fontId="9" fillId="0" borderId="15" xfId="0" applyNumberFormat="1" applyFont="1" applyFill="1" applyBorder="1" applyAlignment="1">
      <alignment horizontal="right" vertical="center" indent="2" shrinkToFit="1"/>
    </xf>
    <xf numFmtId="168" fontId="9" fillId="0" borderId="15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8" fillId="5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top" shrinkToFit="1"/>
    </xf>
    <xf numFmtId="1" fontId="9" fillId="0" borderId="16" xfId="0" applyNumberFormat="1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wrapText="1"/>
    </xf>
    <xf numFmtId="164" fontId="4" fillId="0" borderId="7" xfId="3" applyFont="1" applyBorder="1" applyAlignment="1">
      <alignment horizontal="center"/>
    </xf>
    <xf numFmtId="164" fontId="4" fillId="0" borderId="10" xfId="3" applyFont="1" applyBorder="1" applyAlignment="1">
      <alignment horizontal="center"/>
    </xf>
    <xf numFmtId="164" fontId="4" fillId="0" borderId="11" xfId="3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64" fontId="8" fillId="4" borderId="15" xfId="3" applyFont="1" applyFill="1" applyBorder="1" applyAlignment="1">
      <alignment horizontal="center" vertical="top" wrapText="1"/>
    </xf>
    <xf numFmtId="164" fontId="9" fillId="0" borderId="15" xfId="3" applyFont="1" applyFill="1" applyBorder="1" applyAlignment="1">
      <alignment horizontal="left" vertical="center" shrinkToFit="1"/>
    </xf>
    <xf numFmtId="164" fontId="9" fillId="0" borderId="15" xfId="3" applyFont="1" applyFill="1" applyBorder="1" applyAlignment="1">
      <alignment horizontal="left" vertical="top" shrinkToFit="1"/>
    </xf>
    <xf numFmtId="0" fontId="11" fillId="0" borderId="1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>
      <alignment horizontal="center" vertical="top" shrinkToFit="1"/>
    </xf>
    <xf numFmtId="164" fontId="8" fillId="0" borderId="0" xfId="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 applyBorder="1" applyAlignment="1">
      <alignment horizontal="left" vertical="top" indent="2" shrinkToFit="1"/>
    </xf>
    <xf numFmtId="2" fontId="7" fillId="7" borderId="0" xfId="0" applyNumberFormat="1" applyFont="1" applyFill="1" applyAlignment="1">
      <alignment horizontal="center"/>
    </xf>
    <xf numFmtId="164" fontId="4" fillId="0" borderId="10" xfId="3" applyFont="1" applyBorder="1" applyAlignment="1">
      <alignment horizontal="center" vertical="center"/>
    </xf>
    <xf numFmtId="164" fontId="4" fillId="0" borderId="14" xfId="3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164" fontId="15" fillId="0" borderId="7" xfId="3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5" fillId="0" borderId="0" xfId="0" applyFont="1"/>
    <xf numFmtId="0" fontId="18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164" fontId="15" fillId="0" borderId="10" xfId="3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6" fontId="15" fillId="0" borderId="8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6" fontId="15" fillId="0" borderId="13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166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166" fontId="15" fillId="0" borderId="8" xfId="0" applyNumberFormat="1" applyFont="1" applyBorder="1" applyAlignment="1">
      <alignment horizontal="center"/>
    </xf>
    <xf numFmtId="166" fontId="15" fillId="0" borderId="12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166" fontId="15" fillId="0" borderId="7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6" fontId="19" fillId="0" borderId="9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/>
    </xf>
    <xf numFmtId="166" fontId="19" fillId="0" borderId="8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6" fontId="19" fillId="0" borderId="1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top"/>
    </xf>
    <xf numFmtId="169" fontId="19" fillId="0" borderId="15" xfId="0" applyNumberFormat="1" applyFont="1" applyFill="1" applyBorder="1" applyAlignment="1">
      <alignment horizontal="center" vertical="top" shrinkToFit="1"/>
    </xf>
    <xf numFmtId="0" fontId="16" fillId="0" borderId="16" xfId="0" applyFont="1" applyFill="1" applyBorder="1" applyAlignment="1">
      <alignment horizontal="center" vertical="top"/>
    </xf>
    <xf numFmtId="169" fontId="19" fillId="0" borderId="21" xfId="0" applyNumberFormat="1" applyFont="1" applyFill="1" applyBorder="1" applyAlignment="1">
      <alignment horizontal="center" vertical="top" shrinkToFit="1"/>
    </xf>
    <xf numFmtId="1" fontId="19" fillId="0" borderId="15" xfId="0" applyNumberFormat="1" applyFont="1" applyFill="1" applyBorder="1" applyAlignment="1">
      <alignment horizontal="center" vertical="top" shrinkToFit="1"/>
    </xf>
    <xf numFmtId="170" fontId="19" fillId="0" borderId="21" xfId="0" applyNumberFormat="1" applyFont="1" applyFill="1" applyBorder="1" applyAlignment="1">
      <alignment horizontal="center" vertical="top" shrinkToFit="1"/>
    </xf>
    <xf numFmtId="171" fontId="19" fillId="0" borderId="15" xfId="0" applyNumberFormat="1" applyFont="1" applyFill="1" applyBorder="1" applyAlignment="1">
      <alignment horizontal="center" vertical="top" shrinkToFit="1"/>
    </xf>
    <xf numFmtId="0" fontId="19" fillId="0" borderId="2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 vertical="top" shrinkToFit="1"/>
    </xf>
    <xf numFmtId="0" fontId="16" fillId="0" borderId="7" xfId="0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/>
    </xf>
    <xf numFmtId="44" fontId="16" fillId="0" borderId="7" xfId="3" applyNumberFormat="1" applyFont="1" applyBorder="1"/>
    <xf numFmtId="166" fontId="19" fillId="0" borderId="7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66" fontId="19" fillId="0" borderId="3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166" fontId="19" fillId="0" borderId="23" xfId="0" applyNumberFormat="1" applyFont="1" applyBorder="1" applyAlignment="1">
      <alignment horizontal="center"/>
    </xf>
    <xf numFmtId="167" fontId="19" fillId="0" borderId="23" xfId="0" applyNumberFormat="1" applyFont="1" applyBorder="1" applyAlignment="1">
      <alignment horizontal="center"/>
    </xf>
    <xf numFmtId="166" fontId="19" fillId="0" borderId="23" xfId="1" applyNumberFormat="1" applyFont="1" applyBorder="1" applyAlignment="1">
      <alignment horizontal="center"/>
    </xf>
    <xf numFmtId="166" fontId="19" fillId="0" borderId="16" xfId="0" applyNumberFormat="1" applyFont="1" applyFill="1" applyBorder="1" applyAlignment="1">
      <alignment horizontal="center" vertical="top" shrinkToFit="1"/>
    </xf>
    <xf numFmtId="166" fontId="19" fillId="0" borderId="16" xfId="0" applyNumberFormat="1" applyFont="1" applyFill="1" applyBorder="1" applyAlignment="1">
      <alignment horizontal="center"/>
    </xf>
    <xf numFmtId="166" fontId="19" fillId="0" borderId="2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166" fontId="16" fillId="0" borderId="2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top" shrinkToFit="1"/>
    </xf>
    <xf numFmtId="165" fontId="2" fillId="0" borderId="0" xfId="0" applyNumberFormat="1" applyFont="1" applyFill="1" applyBorder="1" applyAlignment="1">
      <alignment vertical="center"/>
    </xf>
    <xf numFmtId="164" fontId="7" fillId="0" borderId="7" xfId="3" applyFont="1" applyBorder="1" applyAlignment="1">
      <alignment horizontal="center" vertical="center"/>
    </xf>
    <xf numFmtId="0" fontId="7" fillId="0" borderId="7" xfId="0" applyFont="1" applyFill="1" applyBorder="1"/>
    <xf numFmtId="0" fontId="2" fillId="6" borderId="7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6" fontId="1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5" fillId="0" borderId="15" xfId="0" applyFont="1" applyBorder="1"/>
    <xf numFmtId="166" fontId="19" fillId="0" borderId="19" xfId="0" applyNumberFormat="1" applyFont="1" applyBorder="1" applyAlignment="1">
      <alignment horizontal="center"/>
    </xf>
    <xf numFmtId="164" fontId="0" fillId="0" borderId="0" xfId="0" applyNumberFormat="1" applyFill="1"/>
    <xf numFmtId="0" fontId="6" fillId="7" borderId="2" xfId="0" applyFont="1" applyFill="1" applyBorder="1" applyAlignment="1">
      <alignment horizontal="center" vertical="center"/>
    </xf>
    <xf numFmtId="166" fontId="6" fillId="7" borderId="2" xfId="0" applyNumberFormat="1" applyFont="1" applyFill="1" applyBorder="1" applyAlignment="1">
      <alignment horizontal="center" vertical="center"/>
    </xf>
    <xf numFmtId="164" fontId="6" fillId="7" borderId="2" xfId="3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166" fontId="6" fillId="7" borderId="43" xfId="0" applyNumberFormat="1" applyFont="1" applyFill="1" applyBorder="1" applyAlignment="1">
      <alignment horizontal="center" vertical="center"/>
    </xf>
    <xf numFmtId="164" fontId="6" fillId="7" borderId="43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4" fontId="6" fillId="3" borderId="2" xfId="3" applyFont="1" applyFill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164" fontId="4" fillId="0" borderId="24" xfId="3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164" fontId="4" fillId="0" borderId="48" xfId="3" applyFont="1" applyBorder="1" applyAlignment="1">
      <alignment horizontal="center"/>
    </xf>
    <xf numFmtId="166" fontId="4" fillId="0" borderId="48" xfId="0" applyNumberFormat="1" applyFont="1" applyBorder="1" applyAlignment="1">
      <alignment horizontal="center"/>
    </xf>
    <xf numFmtId="164" fontId="3" fillId="0" borderId="2" xfId="3" applyFont="1" applyBorder="1" applyAlignment="1">
      <alignment horizontal="center"/>
    </xf>
    <xf numFmtId="164" fontId="10" fillId="0" borderId="15" xfId="3" applyFont="1" applyFill="1" applyBorder="1" applyAlignment="1">
      <alignment horizontal="left" vertical="center" wrapText="1"/>
    </xf>
    <xf numFmtId="164" fontId="7" fillId="7" borderId="0" xfId="3" applyFont="1" applyFill="1" applyAlignment="1"/>
    <xf numFmtId="164" fontId="7" fillId="0" borderId="0" xfId="0" applyNumberFormat="1" applyFont="1"/>
    <xf numFmtId="164" fontId="1" fillId="0" borderId="7" xfId="3" applyFont="1" applyBorder="1" applyAlignment="1">
      <alignment horizontal="center" vertical="center"/>
    </xf>
    <xf numFmtId="164" fontId="20" fillId="0" borderId="7" xfId="3" applyFont="1" applyBorder="1" applyAlignment="1">
      <alignment horizontal="center" vertical="center"/>
    </xf>
    <xf numFmtId="164" fontId="20" fillId="0" borderId="7" xfId="3" applyFont="1" applyFill="1" applyBorder="1" applyAlignment="1">
      <alignment horizontal="center" vertical="center"/>
    </xf>
    <xf numFmtId="164" fontId="1" fillId="0" borderId="7" xfId="3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3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64" fontId="21" fillId="0" borderId="43" xfId="3" applyFont="1" applyBorder="1" applyAlignment="1">
      <alignment horizontal="center"/>
    </xf>
    <xf numFmtId="166" fontId="21" fillId="0" borderId="43" xfId="0" applyNumberFormat="1" applyFont="1" applyBorder="1" applyAlignment="1">
      <alignment horizontal="center"/>
    </xf>
    <xf numFmtId="0" fontId="15" fillId="0" borderId="0" xfId="0" applyFont="1" applyFill="1"/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6" fillId="0" borderId="7" xfId="3" applyFont="1" applyBorder="1" applyAlignment="1">
      <alignment horizontal="center"/>
    </xf>
    <xf numFmtId="164" fontId="15" fillId="0" borderId="7" xfId="3" applyFont="1" applyBorder="1" applyAlignment="1">
      <alignment horizontal="center"/>
    </xf>
    <xf numFmtId="164" fontId="15" fillId="0" borderId="0" xfId="0" applyNumberFormat="1" applyFont="1"/>
    <xf numFmtId="166" fontId="4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23" fillId="0" borderId="11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25" fillId="0" borderId="7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49" fontId="0" fillId="5" borderId="3" xfId="0" applyNumberFormat="1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166" fontId="24" fillId="0" borderId="3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166" fontId="24" fillId="0" borderId="32" xfId="0" applyNumberFormat="1" applyFont="1" applyBorder="1" applyAlignment="1">
      <alignment horizontal="center"/>
    </xf>
    <xf numFmtId="164" fontId="0" fillId="0" borderId="7" xfId="3" applyFont="1" applyFill="1" applyBorder="1" applyAlignment="1">
      <alignment horizontal="center" vertical="center"/>
    </xf>
    <xf numFmtId="164" fontId="0" fillId="0" borderId="11" xfId="3" applyFont="1" applyBorder="1" applyAlignment="1">
      <alignment horizontal="center" vertical="center"/>
    </xf>
    <xf numFmtId="164" fontId="0" fillId="0" borderId="7" xfId="3" applyFont="1" applyBorder="1" applyAlignment="1">
      <alignment horizontal="center"/>
    </xf>
    <xf numFmtId="164" fontId="25" fillId="0" borderId="7" xfId="3" applyFont="1" applyBorder="1" applyAlignment="1">
      <alignment horizontal="center"/>
    </xf>
    <xf numFmtId="164" fontId="0" fillId="0" borderId="10" xfId="3" applyFont="1" applyBorder="1" applyAlignment="1">
      <alignment horizontal="center"/>
    </xf>
    <xf numFmtId="164" fontId="24" fillId="0" borderId="32" xfId="3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5" fillId="0" borderId="7" xfId="0" applyFont="1" applyBorder="1"/>
    <xf numFmtId="164" fontId="15" fillId="0" borderId="7" xfId="3" applyFont="1" applyBorder="1"/>
    <xf numFmtId="0" fontId="10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166" fontId="23" fillId="0" borderId="7" xfId="0" applyNumberFormat="1" applyFont="1" applyBorder="1" applyAlignment="1">
      <alignment horizontal="center"/>
    </xf>
    <xf numFmtId="166" fontId="2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166" fontId="0" fillId="0" borderId="7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4" fillId="0" borderId="0" xfId="0" applyFont="1" applyFill="1"/>
    <xf numFmtId="0" fontId="0" fillId="2" borderId="0" xfId="0" applyFill="1"/>
    <xf numFmtId="0" fontId="4" fillId="2" borderId="0" xfId="0" applyFont="1" applyFill="1"/>
    <xf numFmtId="0" fontId="0" fillId="8" borderId="0" xfId="0" applyFill="1"/>
    <xf numFmtId="166" fontId="6" fillId="8" borderId="0" xfId="0" applyNumberFormat="1" applyFont="1" applyFill="1" applyBorder="1" applyAlignment="1">
      <alignment horizontal="center" vertical="center"/>
    </xf>
    <xf numFmtId="164" fontId="6" fillId="5" borderId="0" xfId="3" applyFont="1" applyFill="1" applyBorder="1" applyAlignment="1">
      <alignment horizontal="center" vertical="center"/>
    </xf>
    <xf numFmtId="0" fontId="15" fillId="0" borderId="37" xfId="0" applyFont="1" applyBorder="1" applyAlignment="1"/>
    <xf numFmtId="0" fontId="15" fillId="8" borderId="37" xfId="0" applyFont="1" applyFill="1" applyBorder="1" applyAlignment="1"/>
    <xf numFmtId="0" fontId="15" fillId="8" borderId="36" xfId="0" applyFont="1" applyFill="1" applyBorder="1" applyAlignment="1"/>
    <xf numFmtId="0" fontId="15" fillId="0" borderId="40" xfId="0" applyFont="1" applyBorder="1" applyAlignment="1"/>
    <xf numFmtId="0" fontId="4" fillId="0" borderId="4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44" xfId="0" applyFont="1" applyBorder="1" applyAlignment="1"/>
    <xf numFmtId="0" fontId="15" fillId="8" borderId="0" xfId="0" applyFont="1" applyFill="1" applyBorder="1" applyAlignment="1">
      <alignment horizontal="center"/>
    </xf>
    <xf numFmtId="0" fontId="15" fillId="8" borderId="46" xfId="0" applyFont="1" applyFill="1" applyBorder="1" applyAlignment="1"/>
    <xf numFmtId="0" fontId="16" fillId="8" borderId="14" xfId="0" applyFont="1" applyFill="1" applyBorder="1" applyAlignment="1">
      <alignment horizontal="center"/>
    </xf>
    <xf numFmtId="0" fontId="4" fillId="8" borderId="0" xfId="0" applyFont="1" applyFill="1"/>
    <xf numFmtId="0" fontId="15" fillId="8" borderId="44" xfId="0" applyFont="1" applyFill="1" applyBorder="1" applyAlignment="1"/>
    <xf numFmtId="166" fontId="6" fillId="8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vertical="center"/>
    </xf>
    <xf numFmtId="49" fontId="19" fillId="0" borderId="38" xfId="0" applyNumberFormat="1" applyFont="1" applyBorder="1" applyAlignment="1">
      <alignment vertical="center"/>
    </xf>
    <xf numFmtId="49" fontId="19" fillId="8" borderId="36" xfId="0" applyNumberFormat="1" applyFont="1" applyFill="1" applyBorder="1" applyAlignment="1">
      <alignment vertical="center"/>
    </xf>
    <xf numFmtId="49" fontId="19" fillId="8" borderId="37" xfId="0" applyNumberFormat="1" applyFont="1" applyFill="1" applyBorder="1" applyAlignment="1">
      <alignment vertical="center"/>
    </xf>
    <xf numFmtId="49" fontId="19" fillId="0" borderId="37" xfId="0" applyNumberFormat="1" applyFont="1" applyBorder="1" applyAlignment="1"/>
    <xf numFmtId="49" fontId="19" fillId="0" borderId="38" xfId="0" applyNumberFormat="1" applyFont="1" applyBorder="1" applyAlignment="1"/>
    <xf numFmtId="49" fontId="19" fillId="8" borderId="36" xfId="0" applyNumberFormat="1" applyFont="1" applyFill="1" applyBorder="1" applyAlignment="1"/>
    <xf numFmtId="49" fontId="19" fillId="8" borderId="37" xfId="0" applyNumberFormat="1" applyFont="1" applyFill="1" applyBorder="1" applyAlignment="1"/>
    <xf numFmtId="166" fontId="6" fillId="8" borderId="4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37" xfId="0" applyNumberFormat="1" applyFont="1" applyBorder="1" applyAlignment="1"/>
    <xf numFmtId="49" fontId="15" fillId="0" borderId="38" xfId="0" applyNumberFormat="1" applyFont="1" applyBorder="1" applyAlignment="1"/>
    <xf numFmtId="49" fontId="15" fillId="8" borderId="37" xfId="0" applyNumberFormat="1" applyFont="1" applyFill="1" applyBorder="1" applyAlignment="1"/>
    <xf numFmtId="49" fontId="15" fillId="8" borderId="36" xfId="0" applyNumberFormat="1" applyFont="1" applyFill="1" applyBorder="1" applyAlignment="1"/>
    <xf numFmtId="4" fontId="31" fillId="0" borderId="41" xfId="0" applyNumberFormat="1" applyFont="1" applyBorder="1" applyAlignment="1">
      <alignment horizontal="center"/>
    </xf>
    <xf numFmtId="165" fontId="0" fillId="0" borderId="0" xfId="0" applyNumberFormat="1"/>
    <xf numFmtId="0" fontId="31" fillId="0" borderId="41" xfId="0" applyFont="1" applyBorder="1" applyAlignment="1">
      <alignment horizontal="center"/>
    </xf>
    <xf numFmtId="4" fontId="32" fillId="0" borderId="41" xfId="0" applyNumberFormat="1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43" fontId="0" fillId="0" borderId="0" xfId="1" applyFont="1"/>
    <xf numFmtId="0" fontId="27" fillId="0" borderId="4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27" fillId="0" borderId="1" xfId="0" applyFont="1" applyBorder="1"/>
    <xf numFmtId="0" fontId="19" fillId="0" borderId="0" xfId="0" applyFont="1"/>
    <xf numFmtId="0" fontId="31" fillId="0" borderId="41" xfId="0" applyFont="1" applyBorder="1"/>
    <xf numFmtId="0" fontId="33" fillId="0" borderId="0" xfId="0" applyFont="1" applyAlignment="1">
      <alignment wrapText="1"/>
    </xf>
    <xf numFmtId="0" fontId="31" fillId="0" borderId="51" xfId="0" applyFont="1" applyBorder="1" applyAlignment="1">
      <alignment horizontal="center"/>
    </xf>
    <xf numFmtId="168" fontId="31" fillId="0" borderId="41" xfId="0" applyNumberFormat="1" applyFont="1" applyBorder="1" applyAlignment="1">
      <alignment horizontal="right"/>
    </xf>
    <xf numFmtId="168" fontId="15" fillId="0" borderId="0" xfId="0" applyNumberFormat="1" applyFont="1" applyAlignment="1">
      <alignment horizontal="right"/>
    </xf>
    <xf numFmtId="168" fontId="15" fillId="0" borderId="10" xfId="0" applyNumberFormat="1" applyFont="1" applyBorder="1" applyAlignment="1">
      <alignment horizontal="right" vertical="center"/>
    </xf>
    <xf numFmtId="168" fontId="15" fillId="0" borderId="7" xfId="0" applyNumberFormat="1" applyFont="1" applyBorder="1" applyAlignment="1">
      <alignment horizontal="right" vertical="center"/>
    </xf>
    <xf numFmtId="0" fontId="31" fillId="0" borderId="41" xfId="0" applyFont="1" applyBorder="1" applyAlignment="1">
      <alignment horizontal="right"/>
    </xf>
    <xf numFmtId="0" fontId="19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43" xfId="0" applyFont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8" fillId="4" borderId="16" xfId="0" applyFont="1" applyFill="1" applyBorder="1" applyAlignment="1">
      <alignment horizontal="center" vertical="top" wrapText="1"/>
    </xf>
    <xf numFmtId="168" fontId="32" fillId="0" borderId="41" xfId="0" applyNumberFormat="1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15" fillId="0" borderId="13" xfId="0" applyFont="1" applyBorder="1" applyAlignment="1">
      <alignment horizontal="center"/>
    </xf>
    <xf numFmtId="168" fontId="15" fillId="0" borderId="14" xfId="0" applyNumberFormat="1" applyFont="1" applyBorder="1" applyAlignment="1">
      <alignment horizontal="right" vertical="center"/>
    </xf>
    <xf numFmtId="168" fontId="15" fillId="0" borderId="7" xfId="0" applyNumberFormat="1" applyFont="1" applyBorder="1" applyAlignment="1">
      <alignment horizontal="right"/>
    </xf>
    <xf numFmtId="165" fontId="15" fillId="0" borderId="7" xfId="0" applyNumberFormat="1" applyFont="1" applyBorder="1"/>
    <xf numFmtId="0" fontId="0" fillId="0" borderId="5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166" fontId="0" fillId="0" borderId="52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166" fontId="23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7" fillId="2" borderId="3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/>
    </xf>
    <xf numFmtId="0" fontId="0" fillId="5" borderId="3" xfId="0" applyFill="1" applyBorder="1"/>
    <xf numFmtId="0" fontId="2" fillId="2" borderId="7" xfId="0" applyFont="1" applyFill="1" applyBorder="1" applyAlignment="1">
      <alignment horizontal="center" vertical="center"/>
    </xf>
  </cellXfs>
  <cellStyles count="4">
    <cellStyle name="Moeda" xfId="3" builtinId="4"/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lang="en-US" sz="1800"/>
            </a:pPr>
            <a:r>
              <a:rPr lang="en-US" sz="1800"/>
              <a:t>RESULTADO DAS OPERAÇÕES 2020</a:t>
            </a:r>
          </a:p>
          <a:p>
            <a:pPr>
              <a:defRPr lang="en-US" sz="1800"/>
            </a:pPr>
            <a:r>
              <a:rPr lang="en-US" sz="1800"/>
              <a:t>(Hiléia e Verde Brasil) </a:t>
            </a:r>
          </a:p>
        </c:rich>
      </c:tx>
      <c:layout>
        <c:manualLayout>
          <c:xMode val="edge"/>
          <c:yMode val="edge"/>
          <c:x val="0.39756728317777373"/>
          <c:y val="7.2605034082969838E-2"/>
        </c:manualLayout>
      </c:layout>
      <c:spPr>
        <a:noFill/>
      </c:spPr>
    </c:title>
    <c:plotArea>
      <c:layout>
        <c:manualLayout>
          <c:layoutTarget val="inner"/>
          <c:xMode val="edge"/>
          <c:yMode val="edge"/>
          <c:x val="0.11712784718944833"/>
          <c:y val="0.23157038306128291"/>
          <c:w val="0.86293768681123051"/>
          <c:h val="0.66157235963482164"/>
        </c:manualLayout>
      </c:layout>
      <c:barChart>
        <c:barDir val="col"/>
        <c:grouping val="clustered"/>
        <c:ser>
          <c:idx val="0"/>
          <c:order val="0"/>
          <c:tx>
            <c:strRef>
              <c:f>GRÁFICO!$B$2:$B$3</c:f>
              <c:strCache>
                <c:ptCount val="1"/>
                <c:pt idx="0">
                  <c:v>RESULTADO DAS OPERAÇÕES 2020 VALOR TOTAL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520700" dist="50800" dir="5400000" algn="ctr" rotWithShape="0">
                <a:srgbClr val="000000">
                  <a:alpha val="43137"/>
                </a:srgbClr>
              </a:outerShdw>
            </a:effectLst>
          </c:spPr>
          <c:dLbls>
            <c:dLbl>
              <c:idx val="0"/>
              <c:layout>
                <c:manualLayout>
                  <c:x val="-2.0176932273917652E-3"/>
                  <c:y val="2.839130910631573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EB-4F21-ADDB-BEF72A1999AF}"/>
                </c:ext>
              </c:extLst>
            </c:dLbl>
            <c:dLbl>
              <c:idx val="2"/>
              <c:layout>
                <c:manualLayout>
                  <c:x val="-1.8945521835346112E-3"/>
                  <c:y val="6.893037065685287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EB-4F21-ADDB-BEF72A1999AF}"/>
                </c:ext>
              </c:extLst>
            </c:dLbl>
            <c:dLbl>
              <c:idx val="3"/>
              <c:layout>
                <c:manualLayout>
                  <c:x val="-1.7417260182630624E-3"/>
                  <c:y val="6.893037065685287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EB-4F21-ADDB-BEF72A1999AF}"/>
                </c:ext>
              </c:extLst>
            </c:dLbl>
            <c:dLbl>
              <c:idx val="4"/>
              <c:layout>
                <c:manualLayout>
                  <c:x val="0"/>
                  <c:y val="-5.903245907211258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EB-4F21-ADDB-BEF72A1999AF}"/>
                </c:ext>
              </c:extLst>
            </c:dLbl>
            <c:dLbl>
              <c:idx val="5"/>
              <c:layout>
                <c:manualLayout>
                  <c:x val="-4.4279339690689085E-4"/>
                  <c:y val="1.659993428178610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EB-4F21-ADDB-BEF72A1999AF}"/>
                </c:ext>
              </c:extLst>
            </c:dLbl>
            <c:dLbl>
              <c:idx val="6"/>
              <c:layout>
                <c:manualLayout>
                  <c:x val="9.4474583324313723E-4"/>
                  <c:y val="2.740064614729640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EB-4F21-ADDB-BEF72A1999AF}"/>
                </c:ext>
              </c:extLst>
            </c:dLbl>
            <c:dLbl>
              <c:idx val="7"/>
              <c:layout>
                <c:manualLayout>
                  <c:x val="-2.1320756162662587E-3"/>
                  <c:y val="-5.737247571711023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EB-4F21-ADDB-BEF72A1999AF}"/>
                </c:ext>
              </c:extLst>
            </c:dLbl>
            <c:dLbl>
              <c:idx val="9"/>
              <c:layout>
                <c:manualLayout>
                  <c:x val="0"/>
                  <c:y val="-9.2772479417172241E-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EB-4F21-ADDB-BEF72A199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9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GRÁFICO!$A$4:$A$18</c:f>
              <c:strCache>
                <c:ptCount val="15"/>
                <c:pt idx="0">
                  <c:v>HILÉIA I</c:v>
                </c:pt>
                <c:pt idx="1">
                  <c:v>HILÉIA II</c:v>
                </c:pt>
                <c:pt idx="2">
                  <c:v>HILÉIA III</c:v>
                </c:pt>
                <c:pt idx="3">
                  <c:v>HILÉIA IV</c:v>
                </c:pt>
                <c:pt idx="4">
                  <c:v>HILÉIA V</c:v>
                </c:pt>
                <c:pt idx="5">
                  <c:v>HILÉIA VI</c:v>
                </c:pt>
                <c:pt idx="6">
                  <c:v>HILÉIA VII</c:v>
                </c:pt>
                <c:pt idx="7">
                  <c:v>HILÉIA VIII</c:v>
                </c:pt>
                <c:pt idx="8">
                  <c:v>HILÉIA X</c:v>
                </c:pt>
                <c:pt idx="9">
                  <c:v>VERDE BRASIL - SAMUEL</c:v>
                </c:pt>
                <c:pt idx="10">
                  <c:v>VERDE BRASIL - PONTA ABUNÃ</c:v>
                </c:pt>
                <c:pt idx="11">
                  <c:v>VERDE BRASIL - BURITIS/LINHA 45</c:v>
                </c:pt>
                <c:pt idx="12">
                  <c:v>VERDE BRASIL - VHA/CPG/CDO</c:v>
                </c:pt>
                <c:pt idx="13">
                  <c:v>VERDE BRASIL - ALTO PARAÍSO</c:v>
                </c:pt>
                <c:pt idx="14">
                  <c:v>TOTAL GERAL</c:v>
                </c:pt>
              </c:strCache>
            </c:strRef>
          </c:cat>
          <c:val>
            <c:numRef>
              <c:f>GRÁFICO!$B$4:$B$18</c:f>
              <c:numCache>
                <c:formatCode>_-"R$"* #,##0.00_-;\-"R$"* #,##0.00_-;_-"R$"* "-"??_-;_-@_-</c:formatCode>
                <c:ptCount val="15"/>
                <c:pt idx="0">
                  <c:v>13220000</c:v>
                </c:pt>
                <c:pt idx="1">
                  <c:v>31845000</c:v>
                </c:pt>
                <c:pt idx="2">
                  <c:v>16025000</c:v>
                </c:pt>
                <c:pt idx="3">
                  <c:v>6310000</c:v>
                </c:pt>
                <c:pt idx="4">
                  <c:v>11968175</c:v>
                </c:pt>
                <c:pt idx="5">
                  <c:v>26898500</c:v>
                </c:pt>
                <c:pt idx="6">
                  <c:v>181054500</c:v>
                </c:pt>
                <c:pt idx="7">
                  <c:v>89235120</c:v>
                </c:pt>
                <c:pt idx="8" formatCode="_-* #,##0.00_-;\-* #,##0.00_-;_-* &quot;-&quot;??_-;_-@_-">
                  <c:v>36590650</c:v>
                </c:pt>
                <c:pt idx="9">
                  <c:v>8911497.2599999998</c:v>
                </c:pt>
                <c:pt idx="10">
                  <c:v>4013719.92</c:v>
                </c:pt>
                <c:pt idx="11">
                  <c:v>1669851.03</c:v>
                </c:pt>
                <c:pt idx="12">
                  <c:v>2845899.21</c:v>
                </c:pt>
                <c:pt idx="13">
                  <c:v>3636691.75</c:v>
                </c:pt>
                <c:pt idx="14">
                  <c:v>434224604.16999996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DEB-4F21-ADDB-BEF72A1999AF}"/>
            </c:ext>
          </c:extLst>
        </c:ser>
        <c:gapWidth val="205"/>
        <c:axId val="128759680"/>
        <c:axId val="128761216"/>
      </c:barChart>
      <c:catAx>
        <c:axId val="1287596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n-US" sz="800" b="1">
                <a:solidFill>
                  <a:schemeClr val="tx1"/>
                </a:solidFill>
              </a:defRPr>
            </a:pPr>
            <a:endParaRPr lang="pt-BR"/>
          </a:p>
        </c:txPr>
        <c:crossAx val="128761216"/>
        <c:crosses val="autoZero"/>
        <c:auto val="1"/>
        <c:lblAlgn val="ctr"/>
        <c:lblOffset val="100"/>
      </c:catAx>
      <c:valAx>
        <c:axId val="128761216"/>
        <c:scaling>
          <c:orientation val="minMax"/>
        </c:scaling>
        <c:axPos val="l"/>
        <c:majorGridlines/>
        <c:numFmt formatCode="_-&quot;R$&quot;* #,##0.00_-;\-&quot;R$&quot;* #,##0.00_-;_-&quot;R$&quot;* &quot;-&quot;??_-;_-@_-" sourceLinked="1"/>
        <c:majorTickMark val="in"/>
        <c:tickLblPos val="nextTo"/>
        <c:txPr>
          <a:bodyPr/>
          <a:lstStyle/>
          <a:p>
            <a:pPr>
              <a:defRPr lang="en-US" b="0"/>
            </a:pPr>
            <a:endParaRPr lang="pt-BR"/>
          </a:p>
        </c:txPr>
        <c:crossAx val="12875968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cmpd="tri"/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12700">
      <a:solidFill>
        <a:sysClr val="windowText" lastClr="000000"/>
      </a:solidFill>
    </a:ln>
    <a:effectLst>
      <a:innerShdw blurRad="419100" dist="25400">
        <a:prstClr val="black"/>
      </a:innerShdw>
    </a:effectLst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title>
      <c:tx>
        <c:rich>
          <a:bodyPr/>
          <a:lstStyle/>
          <a:p>
            <a:pPr>
              <a:defRPr lang="en-US" sz="1800"/>
            </a:pPr>
            <a:r>
              <a:rPr lang="en-US" sz="1800"/>
              <a:t>RESULTADO DAS EQUIPES </a:t>
            </a:r>
          </a:p>
          <a:p>
            <a:pPr>
              <a:defRPr lang="en-US" sz="1800"/>
            </a:pPr>
            <a:r>
              <a:rPr lang="en-US" sz="1800"/>
              <a:t>(Hiléia X) </a:t>
            </a:r>
          </a:p>
        </c:rich>
      </c:tx>
      <c:layout>
        <c:manualLayout>
          <c:xMode val="edge"/>
          <c:yMode val="edge"/>
          <c:x val="0.39756728317777401"/>
          <c:y val="7.2605034082969838E-2"/>
        </c:manualLayout>
      </c:layout>
      <c:spPr>
        <a:noFill/>
      </c:spPr>
    </c:title>
    <c:plotArea>
      <c:layout>
        <c:manualLayout>
          <c:layoutTarget val="inner"/>
          <c:xMode val="edge"/>
          <c:yMode val="edge"/>
          <c:x val="0.11712784718944833"/>
          <c:y val="0.23157038306128291"/>
          <c:w val="0.86293768681123051"/>
          <c:h val="0.66157235963482164"/>
        </c:manualLayout>
      </c:layout>
      <c:barChart>
        <c:barDir val="col"/>
        <c:grouping val="clustered"/>
        <c:gapWidth val="205"/>
        <c:axId val="129158144"/>
        <c:axId val="129188608"/>
      </c:barChart>
      <c:catAx>
        <c:axId val="1291581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sz="800" b="1">
                <a:solidFill>
                  <a:schemeClr val="tx1"/>
                </a:solidFill>
              </a:defRPr>
            </a:pPr>
            <a:endParaRPr lang="pt-BR"/>
          </a:p>
        </c:txPr>
        <c:crossAx val="129188608"/>
        <c:crosses val="autoZero"/>
        <c:auto val="1"/>
        <c:lblAlgn val="ctr"/>
        <c:lblOffset val="100"/>
      </c:catAx>
      <c:valAx>
        <c:axId val="129188608"/>
        <c:scaling>
          <c:orientation val="minMax"/>
        </c:scaling>
        <c:axPos val="l"/>
        <c:majorGridlines/>
        <c:numFmt formatCode="_-&quot;R$&quot;* #,##0.00_-;\-&quot;R$&quot;* #,##0.00_-;_-&quot;R$&quot;* &quot;-&quot;??_-;_-@_-" sourceLinked="1"/>
        <c:majorTickMark val="in"/>
        <c:tickLblPos val="nextTo"/>
        <c:txPr>
          <a:bodyPr/>
          <a:lstStyle/>
          <a:p>
            <a:pPr>
              <a:defRPr lang="en-US" b="0"/>
            </a:pPr>
            <a:endParaRPr lang="pt-BR"/>
          </a:p>
        </c:txPr>
        <c:crossAx val="1291581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cmpd="tri"/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12700">
      <a:solidFill>
        <a:sysClr val="windowText" lastClr="000000"/>
      </a:solidFill>
    </a:ln>
    <a:effectLst>
      <a:innerShdw blurRad="419100" dist="25400">
        <a:prstClr val="black"/>
      </a:innerShdw>
    </a:effectLst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stacked"/>
        <c:ser>
          <c:idx val="0"/>
          <c:order val="0"/>
          <c:cat>
            <c:strRef>
              <c:f>'HILÉIA X'!$A$4:$A$11</c:f>
              <c:strCache>
                <c:ptCount val="8"/>
                <c:pt idx="0">
                  <c:v>EQUIPE 01</c:v>
                </c:pt>
                <c:pt idx="1">
                  <c:v>EQUIPE 02</c:v>
                </c:pt>
                <c:pt idx="2">
                  <c:v>EQUIPE 03</c:v>
                </c:pt>
                <c:pt idx="3">
                  <c:v>EQUIPE 04</c:v>
                </c:pt>
                <c:pt idx="4">
                  <c:v>EQUIPE 05</c:v>
                </c:pt>
                <c:pt idx="5">
                  <c:v>EQUIPE 06</c:v>
                </c:pt>
                <c:pt idx="6">
                  <c:v>GOA</c:v>
                </c:pt>
                <c:pt idx="7">
                  <c:v>TOTAL GERAL</c:v>
                </c:pt>
              </c:strCache>
            </c:strRef>
          </c:cat>
          <c:val>
            <c:numRef>
              <c:f>'HILÉIA X'!$B$4:$B$11</c:f>
              <c:numCache>
                <c:formatCode>"R$"#,##0.00</c:formatCode>
                <c:ptCount val="8"/>
                <c:pt idx="0">
                  <c:v>3722500</c:v>
                </c:pt>
                <c:pt idx="1">
                  <c:v>3522500</c:v>
                </c:pt>
                <c:pt idx="2">
                  <c:v>3138650</c:v>
                </c:pt>
                <c:pt idx="3">
                  <c:v>2825000</c:v>
                </c:pt>
                <c:pt idx="4">
                  <c:v>3640000</c:v>
                </c:pt>
                <c:pt idx="5">
                  <c:v>1695000</c:v>
                </c:pt>
                <c:pt idx="6">
                  <c:v>18047000</c:v>
                </c:pt>
                <c:pt idx="7" formatCode="_-&quot;R$&quot;* #,##0.00_-;\-&quot;R$&quot;* #,##0.00_-;_-&quot;R$&quot;* &quot;-&quot;??_-;_-@_-">
                  <c:v>36590650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65-4833-99EF-0C3AF778D11B}"/>
            </c:ext>
          </c:extLst>
        </c:ser>
        <c:overlap val="100"/>
        <c:axId val="129216896"/>
        <c:axId val="129218432"/>
      </c:barChart>
      <c:catAx>
        <c:axId val="129216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129218432"/>
        <c:crossesAt val="0"/>
        <c:auto val="1"/>
        <c:lblAlgn val="ctr"/>
        <c:lblOffset val="100"/>
      </c:catAx>
      <c:valAx>
        <c:axId val="129218432"/>
        <c:scaling>
          <c:orientation val="minMax"/>
        </c:scaling>
        <c:axPos val="l"/>
        <c:majorGridlines/>
        <c:numFmt formatCode="&quot;R$&quot;#,##0.00" sourceLinked="1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129216896"/>
        <c:crosses val="autoZero"/>
        <c:crossBetween val="between"/>
      </c:valAx>
      <c:spPr>
        <a:noFill/>
      </c:spPr>
    </c:plotArea>
    <c:legend>
      <c:legendPos val="r"/>
      <c:layout/>
      <c:txPr>
        <a:bodyPr/>
        <a:lstStyle/>
        <a:p>
          <a:pPr>
            <a:defRPr lang="en-US"/>
          </a:pPr>
          <a:endParaRPr lang="pt-BR"/>
        </a:p>
      </c:txPr>
    </c:legend>
    <c:plotVisOnly val="1"/>
    <c:dispBlanksAs val="gap"/>
  </c:chart>
  <c:spPr>
    <a:noFill/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68580</xdr:rowOff>
    </xdr:from>
    <xdr:to>
      <xdr:col>23</xdr:col>
      <xdr:colOff>419100</xdr:colOff>
      <xdr:row>41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pSpPr/>
      </xdr:nvGrpSpPr>
      <xdr:grpSpPr>
        <a:xfrm>
          <a:off x="3609703" y="68580"/>
          <a:ext cx="13464540" cy="8014063"/>
          <a:chOff x="3613785" y="68580"/>
          <a:chExt cx="13407390" cy="7446645"/>
        </a:xfrm>
      </xdr:grpSpPr>
      <xdr:graphicFrame macro="">
        <xdr:nvGraphicFramePr>
          <xdr:cNvPr id="4" name="Gráfico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GraphicFramePr/>
        </xdr:nvGraphicFramePr>
        <xdr:xfrm>
          <a:off x="3613785" y="68580"/>
          <a:ext cx="13407390" cy="74466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" name="Imagem 2" descr="LOGO GOVERNO DE RONDONIA.png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708880" y="160021"/>
            <a:ext cx="1806095" cy="77569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9</xdr:row>
      <xdr:rowOff>40005</xdr:rowOff>
    </xdr:from>
    <xdr:to>
      <xdr:col>19</xdr:col>
      <xdr:colOff>190500</xdr:colOff>
      <xdr:row>32</xdr:row>
      <xdr:rowOff>95250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pSpPr/>
      </xdr:nvGrpSpPr>
      <xdr:grpSpPr>
        <a:xfrm>
          <a:off x="2755106" y="1778318"/>
          <a:ext cx="9829800" cy="4448651"/>
          <a:chOff x="5874663" y="1415107"/>
          <a:chExt cx="9930526" cy="5518052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GraphicFramePr/>
        </xdr:nvGraphicFramePr>
        <xdr:xfrm>
          <a:off x="5874663" y="1415107"/>
          <a:ext cx="9930526" cy="551805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Imagem 3" descr="LOGO GOVERNO DE RONDONIA.png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6066901" y="2219366"/>
            <a:ext cx="1806095" cy="77569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>
    <xdr:from>
      <xdr:col>7</xdr:col>
      <xdr:colOff>342900</xdr:colOff>
      <xdr:row>14</xdr:row>
      <xdr:rowOff>57150</xdr:rowOff>
    </xdr:from>
    <xdr:to>
      <xdr:col>15</xdr:col>
      <xdr:colOff>38100</xdr:colOff>
      <xdr:row>29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600075</xdr:colOff>
      <xdr:row>11</xdr:row>
      <xdr:rowOff>38100</xdr:rowOff>
    </xdr:from>
    <xdr:to>
      <xdr:col>18</xdr:col>
      <xdr:colOff>0</xdr:colOff>
      <xdr:row>17</xdr:row>
      <xdr:rowOff>161925</xdr:rowOff>
    </xdr:to>
    <xdr:pic>
      <xdr:nvPicPr>
        <xdr:cNvPr id="7" name="Imagem 6" descr="WhatsApp Image 2020-12-11 at 19.46.25.jpe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648950" y="2066925"/>
          <a:ext cx="1228725" cy="1228725"/>
        </a:xfrm>
        <a:prstGeom prst="rect">
          <a:avLst/>
        </a:prstGeom>
      </xdr:spPr>
    </xdr:pic>
    <xdr:clientData/>
  </xdr:twoCellAnchor>
  <xdr:twoCellAnchor>
    <xdr:from>
      <xdr:col>8</xdr:col>
      <xdr:colOff>28575</xdr:colOff>
      <xdr:row>10</xdr:row>
      <xdr:rowOff>57150</xdr:rowOff>
    </xdr:from>
    <xdr:to>
      <xdr:col>14</xdr:col>
      <xdr:colOff>171450</xdr:colOff>
      <xdr:row>13</xdr:row>
      <xdr:rowOff>66675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5810250" y="1905000"/>
          <a:ext cx="3800475" cy="5524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400">
              <a:latin typeface="Arial Black" pitchFamily="34" charset="0"/>
            </a:rPr>
            <a:t>RESULTADO DAS EQUIPES HILÉIA 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1"/>
  <sheetViews>
    <sheetView tabSelected="1" zoomScaleNormal="100" workbookViewId="0">
      <selection activeCell="B3" sqref="B1:B1048576"/>
    </sheetView>
  </sheetViews>
  <sheetFormatPr defaultColWidth="8.85546875" defaultRowHeight="11.25"/>
  <cols>
    <col min="1" max="1" width="4.140625" style="80" customWidth="1"/>
    <col min="2" max="2" width="40.85546875" style="108" bestFit="1" customWidth="1"/>
    <col min="3" max="3" width="50.28515625" style="80" bestFit="1" customWidth="1"/>
    <col min="4" max="4" width="21.7109375" style="108" bestFit="1" customWidth="1"/>
    <col min="5" max="5" width="16.42578125" style="80" bestFit="1" customWidth="1"/>
    <col min="6" max="6" width="16.42578125" style="80" customWidth="1"/>
    <col min="7" max="7" width="18" style="80" bestFit="1" customWidth="1"/>
    <col min="8" max="8" width="20.5703125" style="80" bestFit="1" customWidth="1"/>
    <col min="9" max="9" width="37.5703125" style="80" bestFit="1" customWidth="1"/>
    <col min="10" max="10" width="19.7109375" style="80" bestFit="1" customWidth="1"/>
    <col min="11" max="11" width="20.85546875" style="80" bestFit="1" customWidth="1"/>
    <col min="12" max="12" width="39.28515625" style="80" bestFit="1" customWidth="1"/>
    <col min="13" max="16384" width="8.85546875" style="80"/>
  </cols>
  <sheetData>
    <row r="1" spans="1:12" ht="16.5" thickBot="1">
      <c r="A1" s="428" t="s">
        <v>1007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30"/>
    </row>
    <row r="2" spans="1:12" ht="12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>
      <c r="A3" s="81" t="s">
        <v>0</v>
      </c>
      <c r="B3" s="81" t="s">
        <v>1</v>
      </c>
      <c r="C3" s="81" t="s">
        <v>2</v>
      </c>
      <c r="D3" s="81" t="s">
        <v>404</v>
      </c>
      <c r="E3" s="81" t="s">
        <v>1008</v>
      </c>
      <c r="F3" s="81" t="s">
        <v>1009</v>
      </c>
      <c r="G3" s="81" t="s">
        <v>4</v>
      </c>
      <c r="H3" s="81" t="s">
        <v>274</v>
      </c>
      <c r="I3" s="82" t="s">
        <v>3</v>
      </c>
      <c r="J3" s="81" t="s">
        <v>5</v>
      </c>
      <c r="K3" s="82" t="s">
        <v>6</v>
      </c>
      <c r="L3" s="82" t="s">
        <v>7</v>
      </c>
    </row>
    <row r="4" spans="1:12">
      <c r="A4" s="73">
        <v>1</v>
      </c>
      <c r="B4" s="73" t="s">
        <v>405</v>
      </c>
      <c r="C4" s="73" t="s">
        <v>406</v>
      </c>
      <c r="D4" s="73" t="s">
        <v>407</v>
      </c>
      <c r="E4" s="74">
        <v>8.4619999999999997</v>
      </c>
      <c r="F4" s="74">
        <v>9</v>
      </c>
      <c r="G4" s="75">
        <f>F4*5000</f>
        <v>45000</v>
      </c>
      <c r="H4" s="76" t="s">
        <v>408</v>
      </c>
      <c r="I4" s="73" t="s">
        <v>409</v>
      </c>
      <c r="J4" s="76" t="s">
        <v>410</v>
      </c>
      <c r="K4" s="73" t="s">
        <v>411</v>
      </c>
      <c r="L4" s="73" t="s">
        <v>412</v>
      </c>
    </row>
    <row r="5" spans="1:12">
      <c r="A5" s="73">
        <v>2</v>
      </c>
      <c r="B5" s="73" t="s">
        <v>405</v>
      </c>
      <c r="C5" s="73" t="s">
        <v>413</v>
      </c>
      <c r="D5" s="73" t="s">
        <v>414</v>
      </c>
      <c r="E5" s="74">
        <v>142.72200000000001</v>
      </c>
      <c r="F5" s="74">
        <v>143</v>
      </c>
      <c r="G5" s="75">
        <f t="shared" ref="G5:G68" si="0">F5*5000</f>
        <v>715000</v>
      </c>
      <c r="H5" s="76" t="s">
        <v>415</v>
      </c>
      <c r="I5" s="73" t="s">
        <v>409</v>
      </c>
      <c r="J5" s="76" t="s">
        <v>416</v>
      </c>
      <c r="K5" s="73" t="s">
        <v>417</v>
      </c>
      <c r="L5" s="73" t="s">
        <v>412</v>
      </c>
    </row>
    <row r="6" spans="1:12">
      <c r="A6" s="73">
        <v>3</v>
      </c>
      <c r="B6" s="73" t="s">
        <v>405</v>
      </c>
      <c r="C6" s="73" t="s">
        <v>418</v>
      </c>
      <c r="D6" s="73" t="s">
        <v>419</v>
      </c>
      <c r="E6" s="74">
        <v>24.847999999999999</v>
      </c>
      <c r="F6" s="74">
        <v>25</v>
      </c>
      <c r="G6" s="75">
        <f t="shared" si="0"/>
        <v>125000</v>
      </c>
      <c r="H6" s="76" t="s">
        <v>420</v>
      </c>
      <c r="I6" s="73" t="s">
        <v>409</v>
      </c>
      <c r="J6" s="76" t="s">
        <v>421</v>
      </c>
      <c r="K6" s="73" t="s">
        <v>422</v>
      </c>
      <c r="L6" s="73" t="s">
        <v>412</v>
      </c>
    </row>
    <row r="7" spans="1:12">
      <c r="A7" s="73">
        <v>4</v>
      </c>
      <c r="B7" s="73" t="s">
        <v>405</v>
      </c>
      <c r="C7" s="73" t="s">
        <v>423</v>
      </c>
      <c r="D7" s="73" t="s">
        <v>424</v>
      </c>
      <c r="E7" s="74">
        <v>38.883000000000003</v>
      </c>
      <c r="F7" s="74">
        <v>39</v>
      </c>
      <c r="G7" s="75">
        <f t="shared" si="0"/>
        <v>195000</v>
      </c>
      <c r="H7" s="76" t="s">
        <v>425</v>
      </c>
      <c r="I7" s="73" t="s">
        <v>409</v>
      </c>
      <c r="J7" s="76" t="s">
        <v>426</v>
      </c>
      <c r="K7" s="73" t="s">
        <v>427</v>
      </c>
      <c r="L7" s="73" t="s">
        <v>412</v>
      </c>
    </row>
    <row r="8" spans="1:12">
      <c r="A8" s="73">
        <v>5</v>
      </c>
      <c r="B8" s="73" t="s">
        <v>405</v>
      </c>
      <c r="C8" s="73" t="s">
        <v>423</v>
      </c>
      <c r="D8" s="73" t="s">
        <v>419</v>
      </c>
      <c r="E8" s="74">
        <v>56.402999999999999</v>
      </c>
      <c r="F8" s="74">
        <v>57</v>
      </c>
      <c r="G8" s="75">
        <f t="shared" si="0"/>
        <v>285000</v>
      </c>
      <c r="H8" s="76" t="s">
        <v>428</v>
      </c>
      <c r="I8" s="73" t="s">
        <v>409</v>
      </c>
      <c r="J8" s="76" t="s">
        <v>429</v>
      </c>
      <c r="K8" s="73" t="s">
        <v>427</v>
      </c>
      <c r="L8" s="73" t="s">
        <v>412</v>
      </c>
    </row>
    <row r="9" spans="1:12">
      <c r="A9" s="73">
        <v>6</v>
      </c>
      <c r="B9" s="73" t="s">
        <v>405</v>
      </c>
      <c r="C9" s="73" t="s">
        <v>418</v>
      </c>
      <c r="D9" s="73" t="s">
        <v>424</v>
      </c>
      <c r="E9" s="74">
        <v>12.047000000000001</v>
      </c>
      <c r="F9" s="74">
        <v>13</v>
      </c>
      <c r="G9" s="75">
        <f t="shared" si="0"/>
        <v>65000</v>
      </c>
      <c r="H9" s="76" t="s">
        <v>430</v>
      </c>
      <c r="I9" s="73" t="s">
        <v>409</v>
      </c>
      <c r="J9" s="76" t="s">
        <v>431</v>
      </c>
      <c r="K9" s="73" t="s">
        <v>432</v>
      </c>
      <c r="L9" s="73" t="s">
        <v>412</v>
      </c>
    </row>
    <row r="10" spans="1:12">
      <c r="A10" s="73">
        <v>7</v>
      </c>
      <c r="B10" s="73" t="s">
        <v>405</v>
      </c>
      <c r="C10" s="73" t="s">
        <v>433</v>
      </c>
      <c r="D10" s="73" t="s">
        <v>434</v>
      </c>
      <c r="E10" s="74">
        <v>18.850000000000001</v>
      </c>
      <c r="F10" s="74">
        <v>19</v>
      </c>
      <c r="G10" s="75">
        <f t="shared" si="0"/>
        <v>95000</v>
      </c>
      <c r="H10" s="76" t="s">
        <v>435</v>
      </c>
      <c r="I10" s="73" t="s">
        <v>409</v>
      </c>
      <c r="J10" s="76" t="s">
        <v>436</v>
      </c>
      <c r="K10" s="73" t="s">
        <v>437</v>
      </c>
      <c r="L10" s="73" t="s">
        <v>412</v>
      </c>
    </row>
    <row r="11" spans="1:12">
      <c r="A11" s="73">
        <v>8</v>
      </c>
      <c r="B11" s="73" t="s">
        <v>405</v>
      </c>
      <c r="C11" s="73" t="s">
        <v>438</v>
      </c>
      <c r="D11" s="73" t="s">
        <v>439</v>
      </c>
      <c r="E11" s="74">
        <v>11.901999999999999</v>
      </c>
      <c r="F11" s="74">
        <v>12</v>
      </c>
      <c r="G11" s="75">
        <f t="shared" si="0"/>
        <v>60000</v>
      </c>
      <c r="H11" s="76" t="s">
        <v>440</v>
      </c>
      <c r="I11" s="73" t="s">
        <v>409</v>
      </c>
      <c r="J11" s="76" t="s">
        <v>441</v>
      </c>
      <c r="K11" s="73" t="s">
        <v>442</v>
      </c>
      <c r="L11" s="73" t="s">
        <v>412</v>
      </c>
    </row>
    <row r="12" spans="1:12">
      <c r="A12" s="73">
        <v>9</v>
      </c>
      <c r="B12" s="73" t="s">
        <v>405</v>
      </c>
      <c r="C12" s="73" t="s">
        <v>443</v>
      </c>
      <c r="D12" s="73" t="s">
        <v>444</v>
      </c>
      <c r="E12" s="74">
        <v>77</v>
      </c>
      <c r="F12" s="74">
        <v>77</v>
      </c>
      <c r="G12" s="75">
        <f t="shared" si="0"/>
        <v>385000</v>
      </c>
      <c r="H12" s="76" t="s">
        <v>445</v>
      </c>
      <c r="I12" s="73" t="s">
        <v>409</v>
      </c>
      <c r="J12" s="76" t="s">
        <v>446</v>
      </c>
      <c r="K12" s="77" t="s">
        <v>447</v>
      </c>
      <c r="L12" s="73" t="s">
        <v>412</v>
      </c>
    </row>
    <row r="13" spans="1:12">
      <c r="A13" s="73">
        <v>10</v>
      </c>
      <c r="B13" s="73" t="s">
        <v>405</v>
      </c>
      <c r="C13" s="73" t="s">
        <v>448</v>
      </c>
      <c r="D13" s="73" t="s">
        <v>449</v>
      </c>
      <c r="E13" s="74">
        <v>8.6999999999999993</v>
      </c>
      <c r="F13" s="74">
        <v>9</v>
      </c>
      <c r="G13" s="75">
        <f t="shared" si="0"/>
        <v>45000</v>
      </c>
      <c r="H13" s="76" t="s">
        <v>450</v>
      </c>
      <c r="I13" s="73" t="s">
        <v>409</v>
      </c>
      <c r="J13" s="76" t="s">
        <v>451</v>
      </c>
      <c r="K13" s="77" t="s">
        <v>452</v>
      </c>
      <c r="L13" s="73" t="s">
        <v>412</v>
      </c>
    </row>
    <row r="14" spans="1:12">
      <c r="A14" s="73">
        <v>11</v>
      </c>
      <c r="B14" s="73" t="s">
        <v>405</v>
      </c>
      <c r="C14" s="73" t="s">
        <v>453</v>
      </c>
      <c r="D14" s="73" t="s">
        <v>454</v>
      </c>
      <c r="E14" s="74">
        <v>20.86</v>
      </c>
      <c r="F14" s="74">
        <v>21</v>
      </c>
      <c r="G14" s="75">
        <f t="shared" si="0"/>
        <v>105000</v>
      </c>
      <c r="H14" s="76" t="s">
        <v>455</v>
      </c>
      <c r="I14" s="73" t="s">
        <v>409</v>
      </c>
      <c r="J14" s="76" t="s">
        <v>456</v>
      </c>
      <c r="K14" s="78" t="s">
        <v>457</v>
      </c>
      <c r="L14" s="73" t="s">
        <v>412</v>
      </c>
    </row>
    <row r="15" spans="1:12">
      <c r="A15" s="73">
        <v>12</v>
      </c>
      <c r="B15" s="73" t="s">
        <v>405</v>
      </c>
      <c r="C15" s="73" t="s">
        <v>458</v>
      </c>
      <c r="D15" s="73" t="s">
        <v>459</v>
      </c>
      <c r="E15" s="74">
        <v>24.8</v>
      </c>
      <c r="F15" s="74">
        <v>25</v>
      </c>
      <c r="G15" s="75">
        <f t="shared" si="0"/>
        <v>125000</v>
      </c>
      <c r="H15" s="76" t="s">
        <v>460</v>
      </c>
      <c r="I15" s="73" t="s">
        <v>461</v>
      </c>
      <c r="J15" s="76" t="s">
        <v>462</v>
      </c>
      <c r="K15" s="73" t="s">
        <v>457</v>
      </c>
      <c r="L15" s="73" t="s">
        <v>463</v>
      </c>
    </row>
    <row r="16" spans="1:12">
      <c r="A16" s="73">
        <v>13</v>
      </c>
      <c r="B16" s="73" t="s">
        <v>405</v>
      </c>
      <c r="C16" s="73" t="s">
        <v>464</v>
      </c>
      <c r="D16" s="73" t="s">
        <v>465</v>
      </c>
      <c r="E16" s="74">
        <v>9.5609999999999999</v>
      </c>
      <c r="F16" s="74">
        <v>10</v>
      </c>
      <c r="G16" s="75">
        <f t="shared" si="0"/>
        <v>50000</v>
      </c>
      <c r="H16" s="76" t="s">
        <v>466</v>
      </c>
      <c r="I16" s="73" t="s">
        <v>409</v>
      </c>
      <c r="J16" s="76" t="s">
        <v>467</v>
      </c>
      <c r="K16" s="73" t="s">
        <v>468</v>
      </c>
      <c r="L16" s="73" t="s">
        <v>412</v>
      </c>
    </row>
    <row r="17" spans="1:12">
      <c r="A17" s="73">
        <v>14</v>
      </c>
      <c r="B17" s="73" t="s">
        <v>405</v>
      </c>
      <c r="C17" s="73" t="s">
        <v>469</v>
      </c>
      <c r="D17" s="73" t="s">
        <v>470</v>
      </c>
      <c r="E17" s="74">
        <v>74.44</v>
      </c>
      <c r="F17" s="74">
        <v>75</v>
      </c>
      <c r="G17" s="75">
        <f t="shared" si="0"/>
        <v>375000</v>
      </c>
      <c r="H17" s="76" t="s">
        <v>471</v>
      </c>
      <c r="I17" s="73" t="s">
        <v>409</v>
      </c>
      <c r="J17" s="76" t="s">
        <v>472</v>
      </c>
      <c r="K17" s="73" t="s">
        <v>473</v>
      </c>
      <c r="L17" s="73" t="s">
        <v>412</v>
      </c>
    </row>
    <row r="18" spans="1:12">
      <c r="A18" s="73">
        <v>15</v>
      </c>
      <c r="B18" s="73" t="s">
        <v>405</v>
      </c>
      <c r="C18" s="73" t="s">
        <v>474</v>
      </c>
      <c r="D18" s="73" t="s">
        <v>475</v>
      </c>
      <c r="E18" s="74">
        <v>11.21</v>
      </c>
      <c r="F18" s="74">
        <v>12</v>
      </c>
      <c r="G18" s="75">
        <f t="shared" si="0"/>
        <v>60000</v>
      </c>
      <c r="H18" s="76" t="s">
        <v>476</v>
      </c>
      <c r="I18" s="73" t="s">
        <v>409</v>
      </c>
      <c r="J18" s="76" t="s">
        <v>477</v>
      </c>
      <c r="K18" s="73" t="s">
        <v>478</v>
      </c>
      <c r="L18" s="73" t="s">
        <v>412</v>
      </c>
    </row>
    <row r="19" spans="1:12">
      <c r="A19" s="73">
        <v>16</v>
      </c>
      <c r="B19" s="73" t="s">
        <v>405</v>
      </c>
      <c r="C19" s="73" t="s">
        <v>479</v>
      </c>
      <c r="D19" s="73" t="s">
        <v>480</v>
      </c>
      <c r="E19" s="74">
        <v>9.84</v>
      </c>
      <c r="F19" s="74">
        <v>10</v>
      </c>
      <c r="G19" s="75">
        <f t="shared" si="0"/>
        <v>50000</v>
      </c>
      <c r="H19" s="76" t="s">
        <v>481</v>
      </c>
      <c r="I19" s="73" t="s">
        <v>409</v>
      </c>
      <c r="J19" s="76" t="s">
        <v>482</v>
      </c>
      <c r="K19" s="73" t="s">
        <v>483</v>
      </c>
      <c r="L19" s="73" t="s">
        <v>412</v>
      </c>
    </row>
    <row r="20" spans="1:12">
      <c r="A20" s="73">
        <v>17</v>
      </c>
      <c r="B20" s="73" t="s">
        <v>405</v>
      </c>
      <c r="C20" s="73" t="s">
        <v>484</v>
      </c>
      <c r="D20" s="73" t="s">
        <v>485</v>
      </c>
      <c r="E20" s="74">
        <v>97.44</v>
      </c>
      <c r="F20" s="74">
        <v>98</v>
      </c>
      <c r="G20" s="75">
        <f t="shared" si="0"/>
        <v>490000</v>
      </c>
      <c r="H20" s="76" t="s">
        <v>486</v>
      </c>
      <c r="I20" s="73" t="s">
        <v>409</v>
      </c>
      <c r="J20" s="76" t="s">
        <v>487</v>
      </c>
      <c r="K20" s="73" t="s">
        <v>488</v>
      </c>
      <c r="L20" s="73" t="s">
        <v>412</v>
      </c>
    </row>
    <row r="21" spans="1:12">
      <c r="A21" s="73">
        <v>18</v>
      </c>
      <c r="B21" s="73" t="s">
        <v>405</v>
      </c>
      <c r="C21" s="73" t="s">
        <v>489</v>
      </c>
      <c r="D21" s="73" t="s">
        <v>490</v>
      </c>
      <c r="E21" s="74">
        <v>9.42</v>
      </c>
      <c r="F21" s="74">
        <v>10</v>
      </c>
      <c r="G21" s="75">
        <f t="shared" si="0"/>
        <v>50000</v>
      </c>
      <c r="H21" s="76" t="s">
        <v>491</v>
      </c>
      <c r="I21" s="73" t="s">
        <v>409</v>
      </c>
      <c r="J21" s="76" t="s">
        <v>492</v>
      </c>
      <c r="K21" s="73" t="s">
        <v>493</v>
      </c>
      <c r="L21" s="73" t="s">
        <v>412</v>
      </c>
    </row>
    <row r="22" spans="1:12">
      <c r="A22" s="73">
        <v>19</v>
      </c>
      <c r="B22" s="73" t="s">
        <v>405</v>
      </c>
      <c r="C22" s="73" t="s">
        <v>494</v>
      </c>
      <c r="D22" s="73" t="s">
        <v>495</v>
      </c>
      <c r="E22" s="74">
        <v>14.499000000000001</v>
      </c>
      <c r="F22" s="74">
        <v>15</v>
      </c>
      <c r="G22" s="75">
        <f t="shared" si="0"/>
        <v>75000</v>
      </c>
      <c r="H22" s="76" t="s">
        <v>496</v>
      </c>
      <c r="I22" s="73" t="s">
        <v>409</v>
      </c>
      <c r="J22" s="76" t="s">
        <v>497</v>
      </c>
      <c r="K22" s="73" t="s">
        <v>498</v>
      </c>
      <c r="L22" s="73" t="s">
        <v>412</v>
      </c>
    </row>
    <row r="23" spans="1:12">
      <c r="A23" s="73">
        <v>20</v>
      </c>
      <c r="B23" s="73" t="s">
        <v>405</v>
      </c>
      <c r="C23" s="73" t="s">
        <v>499</v>
      </c>
      <c r="D23" s="73" t="s">
        <v>500</v>
      </c>
      <c r="E23" s="74">
        <v>49.8</v>
      </c>
      <c r="F23" s="74">
        <v>50</v>
      </c>
      <c r="G23" s="75">
        <f t="shared" si="0"/>
        <v>250000</v>
      </c>
      <c r="H23" s="76" t="s">
        <v>501</v>
      </c>
      <c r="I23" s="73" t="s">
        <v>409</v>
      </c>
      <c r="J23" s="76" t="s">
        <v>502</v>
      </c>
      <c r="K23" s="73" t="s">
        <v>503</v>
      </c>
      <c r="L23" s="73" t="s">
        <v>412</v>
      </c>
    </row>
    <row r="24" spans="1:12">
      <c r="A24" s="73">
        <v>21</v>
      </c>
      <c r="B24" s="73" t="s">
        <v>405</v>
      </c>
      <c r="C24" s="73" t="s">
        <v>504</v>
      </c>
      <c r="D24" s="73" t="s">
        <v>505</v>
      </c>
      <c r="E24" s="74">
        <v>95.1</v>
      </c>
      <c r="F24" s="74">
        <v>96</v>
      </c>
      <c r="G24" s="75">
        <f t="shared" si="0"/>
        <v>480000</v>
      </c>
      <c r="H24" s="76" t="s">
        <v>506</v>
      </c>
      <c r="I24" s="73" t="s">
        <v>409</v>
      </c>
      <c r="J24" s="76" t="s">
        <v>507</v>
      </c>
      <c r="K24" s="73" t="s">
        <v>508</v>
      </c>
      <c r="L24" s="73" t="s">
        <v>412</v>
      </c>
    </row>
    <row r="25" spans="1:12">
      <c r="A25" s="73">
        <v>22</v>
      </c>
      <c r="B25" s="73" t="s">
        <v>405</v>
      </c>
      <c r="C25" s="73" t="s">
        <v>509</v>
      </c>
      <c r="D25" s="73" t="s">
        <v>510</v>
      </c>
      <c r="E25" s="74">
        <v>25</v>
      </c>
      <c r="F25" s="74">
        <v>25</v>
      </c>
      <c r="G25" s="75">
        <f t="shared" si="0"/>
        <v>125000</v>
      </c>
      <c r="H25" s="76" t="s">
        <v>511</v>
      </c>
      <c r="I25" s="73" t="s">
        <v>409</v>
      </c>
      <c r="J25" s="76" t="s">
        <v>512</v>
      </c>
      <c r="K25" s="73" t="s">
        <v>513</v>
      </c>
      <c r="L25" s="73" t="s">
        <v>412</v>
      </c>
    </row>
    <row r="26" spans="1:12">
      <c r="A26" s="73">
        <v>23</v>
      </c>
      <c r="B26" s="73" t="s">
        <v>405</v>
      </c>
      <c r="C26" s="73" t="s">
        <v>499</v>
      </c>
      <c r="D26" s="73" t="s">
        <v>514</v>
      </c>
      <c r="E26" s="74">
        <v>54.84</v>
      </c>
      <c r="F26" s="74">
        <v>55</v>
      </c>
      <c r="G26" s="75">
        <f t="shared" si="0"/>
        <v>275000</v>
      </c>
      <c r="H26" s="76" t="s">
        <v>515</v>
      </c>
      <c r="I26" s="73" t="s">
        <v>409</v>
      </c>
      <c r="J26" s="76" t="s">
        <v>516</v>
      </c>
      <c r="K26" s="73" t="s">
        <v>517</v>
      </c>
      <c r="L26" s="73" t="s">
        <v>412</v>
      </c>
    </row>
    <row r="27" spans="1:12">
      <c r="A27" s="73">
        <v>24</v>
      </c>
      <c r="B27" s="73" t="s">
        <v>405</v>
      </c>
      <c r="C27" s="73" t="s">
        <v>494</v>
      </c>
      <c r="D27" s="73" t="s">
        <v>518</v>
      </c>
      <c r="E27" s="74">
        <v>13.058999999999999</v>
      </c>
      <c r="F27" s="74">
        <v>14</v>
      </c>
      <c r="G27" s="75">
        <f t="shared" si="0"/>
        <v>70000</v>
      </c>
      <c r="H27" s="76" t="s">
        <v>519</v>
      </c>
      <c r="I27" s="73" t="s">
        <v>409</v>
      </c>
      <c r="J27" s="76" t="s">
        <v>520</v>
      </c>
      <c r="K27" s="73" t="s">
        <v>521</v>
      </c>
      <c r="L27" s="73" t="s">
        <v>412</v>
      </c>
    </row>
    <row r="28" spans="1:12">
      <c r="A28" s="73">
        <v>25</v>
      </c>
      <c r="B28" s="73" t="s">
        <v>405</v>
      </c>
      <c r="C28" s="73" t="s">
        <v>522</v>
      </c>
      <c r="D28" s="73" t="s">
        <v>523</v>
      </c>
      <c r="E28" s="74">
        <v>16.79</v>
      </c>
      <c r="F28" s="74">
        <v>17</v>
      </c>
      <c r="G28" s="75">
        <f t="shared" si="0"/>
        <v>85000</v>
      </c>
      <c r="H28" s="76" t="s">
        <v>524</v>
      </c>
      <c r="I28" s="73" t="s">
        <v>409</v>
      </c>
      <c r="J28" s="76" t="s">
        <v>525</v>
      </c>
      <c r="K28" s="73" t="s">
        <v>526</v>
      </c>
      <c r="L28" s="73" t="s">
        <v>412</v>
      </c>
    </row>
    <row r="29" spans="1:12">
      <c r="A29" s="73">
        <v>26</v>
      </c>
      <c r="B29" s="73" t="s">
        <v>405</v>
      </c>
      <c r="C29" s="73" t="s">
        <v>527</v>
      </c>
      <c r="D29" s="73" t="s">
        <v>528</v>
      </c>
      <c r="E29" s="74">
        <v>124.91</v>
      </c>
      <c r="F29" s="74">
        <v>125</v>
      </c>
      <c r="G29" s="75">
        <f t="shared" si="0"/>
        <v>625000</v>
      </c>
      <c r="H29" s="76" t="s">
        <v>529</v>
      </c>
      <c r="I29" s="73" t="s">
        <v>530</v>
      </c>
      <c r="J29" s="76" t="s">
        <v>531</v>
      </c>
      <c r="K29" s="73" t="s">
        <v>532</v>
      </c>
      <c r="L29" s="73" t="s">
        <v>533</v>
      </c>
    </row>
    <row r="30" spans="1:12">
      <c r="A30" s="73">
        <v>27</v>
      </c>
      <c r="B30" s="73" t="s">
        <v>534</v>
      </c>
      <c r="C30" s="73" t="s">
        <v>535</v>
      </c>
      <c r="D30" s="73" t="s">
        <v>536</v>
      </c>
      <c r="E30" s="74">
        <v>27.2</v>
      </c>
      <c r="F30" s="74">
        <v>28</v>
      </c>
      <c r="G30" s="75">
        <f t="shared" si="0"/>
        <v>140000</v>
      </c>
      <c r="H30" s="76" t="s">
        <v>537</v>
      </c>
      <c r="I30" s="73" t="s">
        <v>409</v>
      </c>
      <c r="J30" s="76" t="s">
        <v>538</v>
      </c>
      <c r="K30" s="73" t="s">
        <v>539</v>
      </c>
      <c r="L30" s="73" t="s">
        <v>412</v>
      </c>
    </row>
    <row r="31" spans="1:12">
      <c r="A31" s="73">
        <v>28</v>
      </c>
      <c r="B31" s="73" t="s">
        <v>405</v>
      </c>
      <c r="C31" s="73" t="s">
        <v>540</v>
      </c>
      <c r="D31" s="73" t="s">
        <v>541</v>
      </c>
      <c r="E31" s="74">
        <v>92.97</v>
      </c>
      <c r="F31" s="74">
        <v>93</v>
      </c>
      <c r="G31" s="75">
        <f t="shared" si="0"/>
        <v>465000</v>
      </c>
      <c r="H31" s="76" t="s">
        <v>542</v>
      </c>
      <c r="I31" s="73" t="s">
        <v>409</v>
      </c>
      <c r="J31" s="76" t="s">
        <v>543</v>
      </c>
      <c r="K31" s="73" t="s">
        <v>544</v>
      </c>
      <c r="L31" s="73" t="s">
        <v>412</v>
      </c>
    </row>
    <row r="32" spans="1:12">
      <c r="A32" s="73">
        <v>29</v>
      </c>
      <c r="B32" s="73" t="s">
        <v>405</v>
      </c>
      <c r="C32" s="73" t="s">
        <v>545</v>
      </c>
      <c r="D32" s="73" t="s">
        <v>546</v>
      </c>
      <c r="E32" s="74">
        <v>6.56</v>
      </c>
      <c r="F32" s="74">
        <v>7</v>
      </c>
      <c r="G32" s="75">
        <f t="shared" si="0"/>
        <v>35000</v>
      </c>
      <c r="H32" s="76" t="s">
        <v>547</v>
      </c>
      <c r="I32" s="73" t="s">
        <v>409</v>
      </c>
      <c r="J32" s="76" t="s">
        <v>548</v>
      </c>
      <c r="K32" s="73" t="s">
        <v>549</v>
      </c>
      <c r="L32" s="73" t="s">
        <v>412</v>
      </c>
    </row>
    <row r="33" spans="1:12">
      <c r="A33" s="73">
        <v>30</v>
      </c>
      <c r="B33" s="73" t="s">
        <v>405</v>
      </c>
      <c r="C33" s="73" t="s">
        <v>550</v>
      </c>
      <c r="D33" s="73" t="s">
        <v>551</v>
      </c>
      <c r="E33" s="74">
        <v>76.55</v>
      </c>
      <c r="F33" s="74">
        <v>77</v>
      </c>
      <c r="G33" s="75">
        <f t="shared" si="0"/>
        <v>385000</v>
      </c>
      <c r="H33" s="76" t="s">
        <v>552</v>
      </c>
      <c r="I33" s="73" t="s">
        <v>409</v>
      </c>
      <c r="J33" s="76" t="s">
        <v>553</v>
      </c>
      <c r="K33" s="73" t="s">
        <v>554</v>
      </c>
      <c r="L33" s="73" t="s">
        <v>412</v>
      </c>
    </row>
    <row r="34" spans="1:12">
      <c r="A34" s="73">
        <v>31</v>
      </c>
      <c r="B34" s="73" t="s">
        <v>555</v>
      </c>
      <c r="C34" s="73" t="s">
        <v>556</v>
      </c>
      <c r="D34" s="73" t="s">
        <v>557</v>
      </c>
      <c r="E34" s="74">
        <v>77.820999999999998</v>
      </c>
      <c r="F34" s="74">
        <v>78</v>
      </c>
      <c r="G34" s="75">
        <f t="shared" si="0"/>
        <v>390000</v>
      </c>
      <c r="H34" s="76" t="s">
        <v>558</v>
      </c>
      <c r="I34" s="73" t="s">
        <v>409</v>
      </c>
      <c r="J34" s="76" t="s">
        <v>559</v>
      </c>
      <c r="K34" s="73" t="s">
        <v>560</v>
      </c>
      <c r="L34" s="73" t="s">
        <v>412</v>
      </c>
    </row>
    <row r="35" spans="1:12">
      <c r="A35" s="73">
        <v>32</v>
      </c>
      <c r="B35" s="73" t="s">
        <v>405</v>
      </c>
      <c r="C35" s="73" t="s">
        <v>561</v>
      </c>
      <c r="D35" s="73" t="s">
        <v>562</v>
      </c>
      <c r="E35" s="74">
        <v>22.023</v>
      </c>
      <c r="F35" s="74">
        <v>23</v>
      </c>
      <c r="G35" s="75">
        <f t="shared" si="0"/>
        <v>115000</v>
      </c>
      <c r="H35" s="76" t="s">
        <v>563</v>
      </c>
      <c r="I35" s="73" t="s">
        <v>409</v>
      </c>
      <c r="J35" s="76" t="s">
        <v>564</v>
      </c>
      <c r="K35" s="73" t="s">
        <v>565</v>
      </c>
      <c r="L35" s="73" t="s">
        <v>412</v>
      </c>
    </row>
    <row r="36" spans="1:12">
      <c r="A36" s="73">
        <v>33</v>
      </c>
      <c r="B36" s="73" t="s">
        <v>405</v>
      </c>
      <c r="C36" s="73" t="s">
        <v>566</v>
      </c>
      <c r="D36" s="73" t="s">
        <v>567</v>
      </c>
      <c r="E36" s="74">
        <v>39.281999999999996</v>
      </c>
      <c r="F36" s="74">
        <v>40</v>
      </c>
      <c r="G36" s="75">
        <f t="shared" si="0"/>
        <v>200000</v>
      </c>
      <c r="H36" s="76" t="s">
        <v>568</v>
      </c>
      <c r="I36" s="73" t="s">
        <v>409</v>
      </c>
      <c r="J36" s="76" t="s">
        <v>428</v>
      </c>
      <c r="K36" s="73" t="s">
        <v>569</v>
      </c>
      <c r="L36" s="73" t="s">
        <v>412</v>
      </c>
    </row>
    <row r="37" spans="1:12">
      <c r="A37" s="73">
        <v>34</v>
      </c>
      <c r="B37" s="73" t="s">
        <v>405</v>
      </c>
      <c r="C37" s="73" t="s">
        <v>570</v>
      </c>
      <c r="D37" s="73" t="s">
        <v>571</v>
      </c>
      <c r="E37" s="74">
        <v>15.885999999999999</v>
      </c>
      <c r="F37" s="74">
        <v>16</v>
      </c>
      <c r="G37" s="75">
        <f t="shared" si="0"/>
        <v>80000</v>
      </c>
      <c r="H37" s="76" t="s">
        <v>572</v>
      </c>
      <c r="I37" s="73" t="s">
        <v>409</v>
      </c>
      <c r="J37" s="76" t="s">
        <v>573</v>
      </c>
      <c r="K37" s="73" t="s">
        <v>574</v>
      </c>
      <c r="L37" s="73" t="s">
        <v>412</v>
      </c>
    </row>
    <row r="38" spans="1:12">
      <c r="A38" s="73">
        <v>35</v>
      </c>
      <c r="B38" s="73" t="s">
        <v>405</v>
      </c>
      <c r="C38" s="73" t="s">
        <v>575</v>
      </c>
      <c r="D38" s="73" t="s">
        <v>576</v>
      </c>
      <c r="E38" s="74">
        <v>37.835000000000001</v>
      </c>
      <c r="F38" s="74">
        <v>38</v>
      </c>
      <c r="G38" s="75">
        <f t="shared" si="0"/>
        <v>190000</v>
      </c>
      <c r="H38" s="76" t="s">
        <v>577</v>
      </c>
      <c r="I38" s="73" t="s">
        <v>409</v>
      </c>
      <c r="J38" s="76" t="s">
        <v>578</v>
      </c>
      <c r="K38" s="73" t="s">
        <v>579</v>
      </c>
      <c r="L38" s="73" t="s">
        <v>412</v>
      </c>
    </row>
    <row r="39" spans="1:12">
      <c r="A39" s="73">
        <v>36</v>
      </c>
      <c r="B39" s="73" t="s">
        <v>555</v>
      </c>
      <c r="C39" s="73" t="s">
        <v>580</v>
      </c>
      <c r="D39" s="73" t="s">
        <v>581</v>
      </c>
      <c r="E39" s="74">
        <v>48.621000000000002</v>
      </c>
      <c r="F39" s="74">
        <v>49</v>
      </c>
      <c r="G39" s="75">
        <f t="shared" si="0"/>
        <v>245000</v>
      </c>
      <c r="H39" s="76" t="s">
        <v>582</v>
      </c>
      <c r="I39" s="73" t="s">
        <v>409</v>
      </c>
      <c r="J39" s="76" t="s">
        <v>583</v>
      </c>
      <c r="K39" s="73" t="s">
        <v>584</v>
      </c>
      <c r="L39" s="73" t="s">
        <v>412</v>
      </c>
    </row>
    <row r="40" spans="1:12">
      <c r="A40" s="73">
        <v>37</v>
      </c>
      <c r="B40" s="73" t="s">
        <v>405</v>
      </c>
      <c r="C40" s="73" t="s">
        <v>585</v>
      </c>
      <c r="D40" s="73" t="s">
        <v>586</v>
      </c>
      <c r="E40" s="74" t="s">
        <v>1012</v>
      </c>
      <c r="F40" s="74"/>
      <c r="G40" s="75">
        <f t="shared" si="0"/>
        <v>0</v>
      </c>
      <c r="H40" s="76" t="s">
        <v>587</v>
      </c>
      <c r="I40" s="73" t="s">
        <v>588</v>
      </c>
      <c r="J40" s="76" t="s">
        <v>1011</v>
      </c>
      <c r="K40" s="73" t="s">
        <v>589</v>
      </c>
      <c r="L40" s="73" t="s">
        <v>533</v>
      </c>
    </row>
    <row r="41" spans="1:12">
      <c r="A41" s="73">
        <v>38</v>
      </c>
      <c r="B41" s="73" t="s">
        <v>405</v>
      </c>
      <c r="C41" s="73" t="s">
        <v>590</v>
      </c>
      <c r="D41" s="73" t="s">
        <v>591</v>
      </c>
      <c r="E41" s="74">
        <v>38.392000000000003</v>
      </c>
      <c r="F41" s="74">
        <v>39</v>
      </c>
      <c r="G41" s="75">
        <f t="shared" si="0"/>
        <v>195000</v>
      </c>
      <c r="H41" s="76" t="s">
        <v>592</v>
      </c>
      <c r="I41" s="73" t="s">
        <v>409</v>
      </c>
      <c r="J41" s="76" t="s">
        <v>593</v>
      </c>
      <c r="K41" s="73" t="s">
        <v>594</v>
      </c>
      <c r="L41" s="73" t="s">
        <v>412</v>
      </c>
    </row>
    <row r="42" spans="1:12">
      <c r="A42" s="73">
        <v>39</v>
      </c>
      <c r="B42" s="73" t="s">
        <v>405</v>
      </c>
      <c r="C42" s="73" t="s">
        <v>595</v>
      </c>
      <c r="D42" s="73" t="s">
        <v>596</v>
      </c>
      <c r="E42" s="74">
        <v>7.49</v>
      </c>
      <c r="F42" s="74">
        <v>8</v>
      </c>
      <c r="G42" s="75">
        <f t="shared" si="0"/>
        <v>40000</v>
      </c>
      <c r="H42" s="76" t="s">
        <v>597</v>
      </c>
      <c r="I42" s="73" t="s">
        <v>409</v>
      </c>
      <c r="J42" s="76" t="s">
        <v>598</v>
      </c>
      <c r="K42" s="73" t="s">
        <v>599</v>
      </c>
      <c r="L42" s="73" t="s">
        <v>412</v>
      </c>
    </row>
    <row r="43" spans="1:12">
      <c r="A43" s="73">
        <v>40</v>
      </c>
      <c r="B43" s="73" t="s">
        <v>405</v>
      </c>
      <c r="C43" s="73" t="s">
        <v>600</v>
      </c>
      <c r="D43" s="73" t="s">
        <v>601</v>
      </c>
      <c r="E43" s="74">
        <v>32.652000000000001</v>
      </c>
      <c r="F43" s="74">
        <v>33</v>
      </c>
      <c r="G43" s="75">
        <f t="shared" si="0"/>
        <v>165000</v>
      </c>
      <c r="H43" s="76" t="s">
        <v>602</v>
      </c>
      <c r="I43" s="73" t="s">
        <v>409</v>
      </c>
      <c r="J43" s="76" t="s">
        <v>1011</v>
      </c>
      <c r="K43" s="73" t="s">
        <v>603</v>
      </c>
      <c r="L43" s="73" t="s">
        <v>412</v>
      </c>
    </row>
    <row r="44" spans="1:12">
      <c r="A44" s="73">
        <v>41</v>
      </c>
      <c r="B44" s="73" t="s">
        <v>405</v>
      </c>
      <c r="C44" s="73" t="s">
        <v>604</v>
      </c>
      <c r="D44" s="73" t="s">
        <v>605</v>
      </c>
      <c r="E44" s="74">
        <v>39.491999999999997</v>
      </c>
      <c r="F44" s="74">
        <v>40</v>
      </c>
      <c r="G44" s="75">
        <f t="shared" si="0"/>
        <v>200000</v>
      </c>
      <c r="H44" s="76" t="s">
        <v>606</v>
      </c>
      <c r="I44" s="73" t="s">
        <v>409</v>
      </c>
      <c r="J44" s="76" t="s">
        <v>607</v>
      </c>
      <c r="K44" s="73" t="s">
        <v>608</v>
      </c>
      <c r="L44" s="73" t="s">
        <v>412</v>
      </c>
    </row>
    <row r="45" spans="1:12">
      <c r="A45" s="73">
        <v>42</v>
      </c>
      <c r="B45" s="73" t="s">
        <v>405</v>
      </c>
      <c r="C45" s="73" t="s">
        <v>609</v>
      </c>
      <c r="D45" s="73" t="s">
        <v>610</v>
      </c>
      <c r="E45" s="74">
        <v>27.202999999999999</v>
      </c>
      <c r="F45" s="74">
        <v>28</v>
      </c>
      <c r="G45" s="75">
        <f t="shared" si="0"/>
        <v>140000</v>
      </c>
      <c r="H45" s="76" t="s">
        <v>611</v>
      </c>
      <c r="I45" s="73" t="s">
        <v>409</v>
      </c>
      <c r="J45" s="76" t="s">
        <v>612</v>
      </c>
      <c r="K45" s="73" t="s">
        <v>613</v>
      </c>
      <c r="L45" s="73" t="s">
        <v>412</v>
      </c>
    </row>
    <row r="46" spans="1:12">
      <c r="A46" s="73">
        <v>43</v>
      </c>
      <c r="B46" s="73" t="s">
        <v>555</v>
      </c>
      <c r="C46" s="73" t="s">
        <v>614</v>
      </c>
      <c r="D46" s="73" t="s">
        <v>615</v>
      </c>
      <c r="E46" s="74">
        <v>62.765000000000001</v>
      </c>
      <c r="F46" s="74">
        <v>63</v>
      </c>
      <c r="G46" s="75">
        <f t="shared" si="0"/>
        <v>315000</v>
      </c>
      <c r="H46" s="76" t="s">
        <v>616</v>
      </c>
      <c r="I46" s="73" t="s">
        <v>409</v>
      </c>
      <c r="J46" s="76" t="s">
        <v>617</v>
      </c>
      <c r="K46" s="73" t="s">
        <v>618</v>
      </c>
      <c r="L46" s="73" t="s">
        <v>412</v>
      </c>
    </row>
    <row r="47" spans="1:12">
      <c r="A47" s="73">
        <v>44</v>
      </c>
      <c r="B47" s="73" t="s">
        <v>405</v>
      </c>
      <c r="C47" s="73" t="s">
        <v>619</v>
      </c>
      <c r="D47" s="73" t="s">
        <v>620</v>
      </c>
      <c r="E47" s="74">
        <v>52.460999999999999</v>
      </c>
      <c r="F47" s="74">
        <v>53</v>
      </c>
      <c r="G47" s="75">
        <f t="shared" si="0"/>
        <v>265000</v>
      </c>
      <c r="H47" s="76" t="s">
        <v>621</v>
      </c>
      <c r="I47" s="73" t="s">
        <v>409</v>
      </c>
      <c r="J47" s="76" t="s">
        <v>622</v>
      </c>
      <c r="K47" s="73" t="s">
        <v>623</v>
      </c>
      <c r="L47" s="73" t="s">
        <v>412</v>
      </c>
    </row>
    <row r="48" spans="1:12">
      <c r="A48" s="73">
        <v>45</v>
      </c>
      <c r="B48" s="73" t="s">
        <v>405</v>
      </c>
      <c r="C48" s="73" t="s">
        <v>624</v>
      </c>
      <c r="D48" s="73" t="s">
        <v>625</v>
      </c>
      <c r="E48" s="74">
        <v>111.7796</v>
      </c>
      <c r="F48" s="74">
        <v>112</v>
      </c>
      <c r="G48" s="75">
        <f t="shared" si="0"/>
        <v>560000</v>
      </c>
      <c r="H48" s="76" t="s">
        <v>626</v>
      </c>
      <c r="I48" s="73" t="s">
        <v>409</v>
      </c>
      <c r="J48" s="76" t="s">
        <v>627</v>
      </c>
      <c r="K48" s="73" t="s">
        <v>628</v>
      </c>
      <c r="L48" s="73" t="s">
        <v>1010</v>
      </c>
    </row>
    <row r="49" spans="1:12">
      <c r="A49" s="73">
        <v>46</v>
      </c>
      <c r="B49" s="73" t="s">
        <v>405</v>
      </c>
      <c r="C49" s="73" t="s">
        <v>629</v>
      </c>
      <c r="D49" s="73" t="s">
        <v>630</v>
      </c>
      <c r="E49" s="74">
        <v>26.164899999999999</v>
      </c>
      <c r="F49" s="74">
        <v>27</v>
      </c>
      <c r="G49" s="75">
        <f t="shared" si="0"/>
        <v>135000</v>
      </c>
      <c r="H49" s="76" t="s">
        <v>631</v>
      </c>
      <c r="I49" s="73" t="s">
        <v>409</v>
      </c>
      <c r="J49" s="76" t="s">
        <v>632</v>
      </c>
      <c r="K49" s="73" t="s">
        <v>633</v>
      </c>
      <c r="L49" s="73" t="s">
        <v>412</v>
      </c>
    </row>
    <row r="50" spans="1:12">
      <c r="A50" s="73">
        <v>47</v>
      </c>
      <c r="B50" s="73" t="s">
        <v>405</v>
      </c>
      <c r="C50" s="73" t="s">
        <v>609</v>
      </c>
      <c r="D50" s="73" t="s">
        <v>634</v>
      </c>
      <c r="E50" s="74">
        <v>30.838999999999999</v>
      </c>
      <c r="F50" s="74">
        <v>31</v>
      </c>
      <c r="G50" s="75">
        <f t="shared" si="0"/>
        <v>155000</v>
      </c>
      <c r="H50" s="76" t="s">
        <v>635</v>
      </c>
      <c r="I50" s="73" t="s">
        <v>409</v>
      </c>
      <c r="J50" s="76" t="s">
        <v>636</v>
      </c>
      <c r="K50" s="73" t="s">
        <v>637</v>
      </c>
      <c r="L50" s="73" t="s">
        <v>412</v>
      </c>
    </row>
    <row r="51" spans="1:12">
      <c r="A51" s="73">
        <v>48</v>
      </c>
      <c r="B51" s="73" t="s">
        <v>405</v>
      </c>
      <c r="C51" s="73" t="s">
        <v>638</v>
      </c>
      <c r="D51" s="73" t="s">
        <v>639</v>
      </c>
      <c r="E51" s="74">
        <v>46.720999999999997</v>
      </c>
      <c r="F51" s="74">
        <v>47</v>
      </c>
      <c r="G51" s="75">
        <f t="shared" si="0"/>
        <v>235000</v>
      </c>
      <c r="H51" s="76" t="s">
        <v>640</v>
      </c>
      <c r="I51" s="73" t="s">
        <v>409</v>
      </c>
      <c r="J51" s="76" t="s">
        <v>641</v>
      </c>
      <c r="K51" s="73" t="s">
        <v>642</v>
      </c>
      <c r="L51" s="73" t="s">
        <v>412</v>
      </c>
    </row>
    <row r="52" spans="1:12">
      <c r="A52" s="73">
        <v>49</v>
      </c>
      <c r="B52" s="73" t="s">
        <v>405</v>
      </c>
      <c r="C52" s="73" t="s">
        <v>643</v>
      </c>
      <c r="D52" s="73" t="s">
        <v>644</v>
      </c>
      <c r="E52" s="74">
        <v>23.864000000000001</v>
      </c>
      <c r="F52" s="74">
        <v>24</v>
      </c>
      <c r="G52" s="75">
        <f t="shared" si="0"/>
        <v>120000</v>
      </c>
      <c r="H52" s="76" t="s">
        <v>645</v>
      </c>
      <c r="I52" s="73" t="s">
        <v>409</v>
      </c>
      <c r="J52" s="76" t="s">
        <v>646</v>
      </c>
      <c r="K52" s="73" t="s">
        <v>647</v>
      </c>
      <c r="L52" s="73" t="s">
        <v>412</v>
      </c>
    </row>
    <row r="53" spans="1:12">
      <c r="A53" s="73">
        <v>50</v>
      </c>
      <c r="B53" s="73" t="s">
        <v>405</v>
      </c>
      <c r="C53" s="73" t="s">
        <v>648</v>
      </c>
      <c r="D53" s="73" t="s">
        <v>649</v>
      </c>
      <c r="E53" s="74">
        <v>24.608000000000001</v>
      </c>
      <c r="F53" s="74">
        <v>25</v>
      </c>
      <c r="G53" s="75">
        <f t="shared" si="0"/>
        <v>125000</v>
      </c>
      <c r="H53" s="76" t="s">
        <v>650</v>
      </c>
      <c r="I53" s="73" t="s">
        <v>409</v>
      </c>
      <c r="J53" s="76" t="s">
        <v>425</v>
      </c>
      <c r="K53" s="73" t="s">
        <v>651</v>
      </c>
      <c r="L53" s="73" t="s">
        <v>412</v>
      </c>
    </row>
    <row r="54" spans="1:12">
      <c r="A54" s="73">
        <v>51</v>
      </c>
      <c r="B54" s="73" t="s">
        <v>405</v>
      </c>
      <c r="C54" s="73" t="s">
        <v>652</v>
      </c>
      <c r="D54" s="73" t="s">
        <v>653</v>
      </c>
      <c r="E54" s="74">
        <v>42.833500000000001</v>
      </c>
      <c r="F54" s="74">
        <v>43</v>
      </c>
      <c r="G54" s="75">
        <f t="shared" si="0"/>
        <v>215000</v>
      </c>
      <c r="H54" s="76" t="s">
        <v>654</v>
      </c>
      <c r="I54" s="73" t="s">
        <v>409</v>
      </c>
      <c r="J54" s="76" t="s">
        <v>655</v>
      </c>
      <c r="K54" s="73" t="s">
        <v>656</v>
      </c>
      <c r="L54" s="73" t="s">
        <v>412</v>
      </c>
    </row>
    <row r="55" spans="1:12">
      <c r="A55" s="73">
        <v>52</v>
      </c>
      <c r="B55" s="73" t="s">
        <v>405</v>
      </c>
      <c r="C55" s="73" t="s">
        <v>275</v>
      </c>
      <c r="D55" s="73" t="s">
        <v>657</v>
      </c>
      <c r="E55" s="74">
        <v>7.02</v>
      </c>
      <c r="F55" s="74">
        <v>8</v>
      </c>
      <c r="G55" s="75">
        <f t="shared" si="0"/>
        <v>40000</v>
      </c>
      <c r="H55" s="76" t="s">
        <v>276</v>
      </c>
      <c r="I55" s="73" t="s">
        <v>409</v>
      </c>
      <c r="J55" s="76" t="s">
        <v>277</v>
      </c>
      <c r="K55" s="78" t="s">
        <v>278</v>
      </c>
      <c r="L55" s="73" t="s">
        <v>412</v>
      </c>
    </row>
    <row r="56" spans="1:12">
      <c r="A56" s="73">
        <v>53</v>
      </c>
      <c r="B56" s="73" t="s">
        <v>405</v>
      </c>
      <c r="C56" s="73" t="s">
        <v>279</v>
      </c>
      <c r="D56" s="73" t="s">
        <v>658</v>
      </c>
      <c r="E56" s="74">
        <v>16.04</v>
      </c>
      <c r="F56" s="74">
        <v>17</v>
      </c>
      <c r="G56" s="75">
        <f t="shared" si="0"/>
        <v>85000</v>
      </c>
      <c r="H56" s="76" t="s">
        <v>280</v>
      </c>
      <c r="I56" s="73" t="s">
        <v>409</v>
      </c>
      <c r="J56" s="76" t="s">
        <v>281</v>
      </c>
      <c r="K56" s="78" t="s">
        <v>282</v>
      </c>
      <c r="L56" s="73" t="s">
        <v>412</v>
      </c>
    </row>
    <row r="57" spans="1:12">
      <c r="A57" s="73">
        <v>54</v>
      </c>
      <c r="B57" s="73" t="s">
        <v>405</v>
      </c>
      <c r="C57" s="73" t="s">
        <v>283</v>
      </c>
      <c r="D57" s="73" t="s">
        <v>659</v>
      </c>
      <c r="E57" s="74">
        <v>26.12</v>
      </c>
      <c r="F57" s="74">
        <v>27</v>
      </c>
      <c r="G57" s="75">
        <f t="shared" si="0"/>
        <v>135000</v>
      </c>
      <c r="H57" s="76" t="s">
        <v>284</v>
      </c>
      <c r="I57" s="73" t="s">
        <v>409</v>
      </c>
      <c r="J57" s="76" t="s">
        <v>285</v>
      </c>
      <c r="K57" s="78" t="s">
        <v>286</v>
      </c>
      <c r="L57" s="73" t="s">
        <v>412</v>
      </c>
    </row>
    <row r="58" spans="1:12">
      <c r="A58" s="73">
        <v>55</v>
      </c>
      <c r="B58" s="73" t="s">
        <v>405</v>
      </c>
      <c r="C58" s="73" t="s">
        <v>287</v>
      </c>
      <c r="D58" s="73" t="s">
        <v>660</v>
      </c>
      <c r="E58" s="74">
        <v>20.68</v>
      </c>
      <c r="F58" s="74">
        <v>21</v>
      </c>
      <c r="G58" s="75">
        <f t="shared" si="0"/>
        <v>105000</v>
      </c>
      <c r="H58" s="76" t="s">
        <v>288</v>
      </c>
      <c r="I58" s="73" t="s">
        <v>409</v>
      </c>
      <c r="J58" s="76" t="s">
        <v>289</v>
      </c>
      <c r="K58" s="78" t="s">
        <v>290</v>
      </c>
      <c r="L58" s="73" t="s">
        <v>412</v>
      </c>
    </row>
    <row r="59" spans="1:12">
      <c r="A59" s="73">
        <v>56</v>
      </c>
      <c r="B59" s="73" t="s">
        <v>405</v>
      </c>
      <c r="C59" s="73" t="s">
        <v>291</v>
      </c>
      <c r="D59" s="73" t="s">
        <v>661</v>
      </c>
      <c r="E59" s="74">
        <v>6.92</v>
      </c>
      <c r="F59" s="74">
        <v>7</v>
      </c>
      <c r="G59" s="75">
        <f t="shared" si="0"/>
        <v>35000</v>
      </c>
      <c r="H59" s="76" t="s">
        <v>292</v>
      </c>
      <c r="I59" s="73" t="s">
        <v>409</v>
      </c>
      <c r="J59" s="76" t="s">
        <v>293</v>
      </c>
      <c r="K59" s="78" t="s">
        <v>294</v>
      </c>
      <c r="L59" s="73" t="s">
        <v>412</v>
      </c>
    </row>
    <row r="60" spans="1:12">
      <c r="A60" s="73">
        <v>57</v>
      </c>
      <c r="B60" s="73" t="s">
        <v>405</v>
      </c>
      <c r="C60" s="73" t="s">
        <v>295</v>
      </c>
      <c r="D60" s="73" t="s">
        <v>662</v>
      </c>
      <c r="E60" s="74">
        <v>15.66</v>
      </c>
      <c r="F60" s="74">
        <v>16</v>
      </c>
      <c r="G60" s="75">
        <f t="shared" si="0"/>
        <v>80000</v>
      </c>
      <c r="H60" s="76" t="s">
        <v>296</v>
      </c>
      <c r="I60" s="73" t="s">
        <v>530</v>
      </c>
      <c r="J60" s="76" t="s">
        <v>297</v>
      </c>
      <c r="K60" s="79" t="s">
        <v>298</v>
      </c>
      <c r="L60" s="73" t="s">
        <v>663</v>
      </c>
    </row>
    <row r="61" spans="1:12">
      <c r="A61" s="73">
        <v>58</v>
      </c>
      <c r="B61" s="73" t="s">
        <v>405</v>
      </c>
      <c r="C61" s="73" t="s">
        <v>299</v>
      </c>
      <c r="D61" s="73" t="s">
        <v>664</v>
      </c>
      <c r="E61" s="74">
        <v>9.1199999999999992</v>
      </c>
      <c r="F61" s="74">
        <v>10</v>
      </c>
      <c r="G61" s="75">
        <f t="shared" si="0"/>
        <v>50000</v>
      </c>
      <c r="H61" s="76" t="s">
        <v>300</v>
      </c>
      <c r="I61" s="73" t="s">
        <v>409</v>
      </c>
      <c r="J61" s="76" t="s">
        <v>301</v>
      </c>
      <c r="K61" s="78" t="s">
        <v>302</v>
      </c>
      <c r="L61" s="73" t="s">
        <v>412</v>
      </c>
    </row>
    <row r="62" spans="1:12">
      <c r="A62" s="73">
        <v>59</v>
      </c>
      <c r="B62" s="73" t="s">
        <v>405</v>
      </c>
      <c r="C62" s="73" t="s">
        <v>303</v>
      </c>
      <c r="D62" s="73" t="s">
        <v>665</v>
      </c>
      <c r="E62" s="74">
        <v>18.399999999999999</v>
      </c>
      <c r="F62" s="74">
        <v>19</v>
      </c>
      <c r="G62" s="75">
        <f t="shared" si="0"/>
        <v>95000</v>
      </c>
      <c r="H62" s="76" t="s">
        <v>304</v>
      </c>
      <c r="I62" s="73" t="s">
        <v>409</v>
      </c>
      <c r="J62" s="76" t="s">
        <v>305</v>
      </c>
      <c r="K62" s="78" t="s">
        <v>306</v>
      </c>
      <c r="L62" s="73" t="s">
        <v>412</v>
      </c>
    </row>
    <row r="63" spans="1:12">
      <c r="A63" s="73">
        <v>60</v>
      </c>
      <c r="B63" s="73" t="s">
        <v>405</v>
      </c>
      <c r="C63" s="73" t="s">
        <v>307</v>
      </c>
      <c r="D63" s="73" t="s">
        <v>666</v>
      </c>
      <c r="E63" s="74">
        <v>37.03</v>
      </c>
      <c r="F63" s="74">
        <v>38</v>
      </c>
      <c r="G63" s="75">
        <f t="shared" si="0"/>
        <v>190000</v>
      </c>
      <c r="H63" s="76" t="s">
        <v>308</v>
      </c>
      <c r="I63" s="73" t="s">
        <v>409</v>
      </c>
      <c r="J63" s="76" t="s">
        <v>309</v>
      </c>
      <c r="K63" s="78" t="s">
        <v>310</v>
      </c>
      <c r="L63" s="73" t="s">
        <v>412</v>
      </c>
    </row>
    <row r="64" spans="1:12">
      <c r="A64" s="73">
        <v>61</v>
      </c>
      <c r="B64" s="73" t="s">
        <v>405</v>
      </c>
      <c r="C64" s="73" t="s">
        <v>311</v>
      </c>
      <c r="D64" s="73" t="s">
        <v>667</v>
      </c>
      <c r="E64" s="74">
        <v>28.8</v>
      </c>
      <c r="F64" s="74">
        <v>29</v>
      </c>
      <c r="G64" s="75">
        <f t="shared" si="0"/>
        <v>145000</v>
      </c>
      <c r="H64" s="76" t="s">
        <v>312</v>
      </c>
      <c r="I64" s="73" t="s">
        <v>409</v>
      </c>
      <c r="J64" s="76" t="s">
        <v>313</v>
      </c>
      <c r="K64" s="78" t="s">
        <v>314</v>
      </c>
      <c r="L64" s="73" t="s">
        <v>412</v>
      </c>
    </row>
    <row r="65" spans="1:12">
      <c r="A65" s="73">
        <v>62</v>
      </c>
      <c r="B65" s="73" t="s">
        <v>405</v>
      </c>
      <c r="C65" s="73" t="s">
        <v>315</v>
      </c>
      <c r="D65" s="73" t="s">
        <v>668</v>
      </c>
      <c r="E65" s="74">
        <v>10.96</v>
      </c>
      <c r="F65" s="74">
        <v>11</v>
      </c>
      <c r="G65" s="75">
        <f t="shared" si="0"/>
        <v>55000</v>
      </c>
      <c r="H65" s="76" t="s">
        <v>316</v>
      </c>
      <c r="I65" s="73" t="s">
        <v>409</v>
      </c>
      <c r="J65" s="76" t="s">
        <v>317</v>
      </c>
      <c r="K65" s="78" t="s">
        <v>318</v>
      </c>
      <c r="L65" s="73" t="s">
        <v>412</v>
      </c>
    </row>
    <row r="66" spans="1:12">
      <c r="A66" s="73">
        <v>63</v>
      </c>
      <c r="B66" s="73" t="s">
        <v>555</v>
      </c>
      <c r="C66" s="73" t="s">
        <v>319</v>
      </c>
      <c r="D66" s="73" t="s">
        <v>669</v>
      </c>
      <c r="E66" s="74">
        <v>53.771799999999999</v>
      </c>
      <c r="F66" s="74">
        <v>54</v>
      </c>
      <c r="G66" s="75">
        <f t="shared" si="0"/>
        <v>270000</v>
      </c>
      <c r="H66" s="76" t="s">
        <v>320</v>
      </c>
      <c r="I66" s="73" t="s">
        <v>530</v>
      </c>
      <c r="J66" s="76" t="s">
        <v>321</v>
      </c>
      <c r="K66" s="79" t="s">
        <v>322</v>
      </c>
      <c r="L66" s="73" t="s">
        <v>663</v>
      </c>
    </row>
    <row r="67" spans="1:12">
      <c r="A67" s="73">
        <v>64</v>
      </c>
      <c r="B67" s="73" t="s">
        <v>405</v>
      </c>
      <c r="C67" s="73" t="s">
        <v>323</v>
      </c>
      <c r="D67" s="73" t="s">
        <v>670</v>
      </c>
      <c r="E67" s="74">
        <v>15.96</v>
      </c>
      <c r="F67" s="74">
        <v>16</v>
      </c>
      <c r="G67" s="75">
        <f t="shared" si="0"/>
        <v>80000</v>
      </c>
      <c r="H67" s="76" t="s">
        <v>324</v>
      </c>
      <c r="I67" s="73" t="s">
        <v>409</v>
      </c>
      <c r="J67" s="76" t="s">
        <v>325</v>
      </c>
      <c r="K67" s="78" t="s">
        <v>326</v>
      </c>
      <c r="L67" s="73" t="s">
        <v>412</v>
      </c>
    </row>
    <row r="68" spans="1:12">
      <c r="A68" s="73">
        <v>65</v>
      </c>
      <c r="B68" s="73" t="s">
        <v>405</v>
      </c>
      <c r="C68" s="73" t="s">
        <v>327</v>
      </c>
      <c r="D68" s="73" t="s">
        <v>671</v>
      </c>
      <c r="E68" s="74">
        <v>18.54</v>
      </c>
      <c r="F68" s="74">
        <v>19</v>
      </c>
      <c r="G68" s="75">
        <f t="shared" si="0"/>
        <v>95000</v>
      </c>
      <c r="H68" s="76" t="s">
        <v>328</v>
      </c>
      <c r="I68" s="73" t="s">
        <v>409</v>
      </c>
      <c r="J68" s="76" t="s">
        <v>329</v>
      </c>
      <c r="K68" s="78" t="s">
        <v>330</v>
      </c>
      <c r="L68" s="73" t="s">
        <v>412</v>
      </c>
    </row>
    <row r="69" spans="1:12">
      <c r="A69" s="73">
        <v>66</v>
      </c>
      <c r="B69" s="73" t="s">
        <v>405</v>
      </c>
      <c r="C69" s="73" t="s">
        <v>331</v>
      </c>
      <c r="D69" s="73" t="s">
        <v>672</v>
      </c>
      <c r="E69" s="74">
        <v>36.68</v>
      </c>
      <c r="F69" s="74">
        <v>37</v>
      </c>
      <c r="G69" s="75">
        <f t="shared" ref="G69:G80" si="1">F69*5000</f>
        <v>185000</v>
      </c>
      <c r="H69" s="76" t="s">
        <v>332</v>
      </c>
      <c r="I69" s="73" t="s">
        <v>409</v>
      </c>
      <c r="J69" s="76" t="s">
        <v>333</v>
      </c>
      <c r="K69" s="78" t="s">
        <v>334</v>
      </c>
      <c r="L69" s="73" t="s">
        <v>412</v>
      </c>
    </row>
    <row r="70" spans="1:12">
      <c r="A70" s="73">
        <v>67</v>
      </c>
      <c r="B70" s="73" t="s">
        <v>405</v>
      </c>
      <c r="C70" s="73" t="s">
        <v>335</v>
      </c>
      <c r="D70" s="73" t="s">
        <v>673</v>
      </c>
      <c r="E70" s="74">
        <v>37.25</v>
      </c>
      <c r="F70" s="74">
        <v>38</v>
      </c>
      <c r="G70" s="75">
        <f t="shared" si="1"/>
        <v>190000</v>
      </c>
      <c r="H70" s="76" t="s">
        <v>336</v>
      </c>
      <c r="I70" s="73" t="s">
        <v>409</v>
      </c>
      <c r="J70" s="76" t="s">
        <v>337</v>
      </c>
      <c r="K70" s="78" t="s">
        <v>338</v>
      </c>
      <c r="L70" s="73" t="s">
        <v>412</v>
      </c>
    </row>
    <row r="71" spans="1:12">
      <c r="A71" s="73">
        <v>68</v>
      </c>
      <c r="B71" s="73" t="s">
        <v>405</v>
      </c>
      <c r="C71" s="73" t="s">
        <v>339</v>
      </c>
      <c r="D71" s="73" t="s">
        <v>674</v>
      </c>
      <c r="E71" s="74">
        <v>21.18</v>
      </c>
      <c r="F71" s="74">
        <v>22</v>
      </c>
      <c r="G71" s="75">
        <f t="shared" si="1"/>
        <v>110000</v>
      </c>
      <c r="H71" s="76" t="s">
        <v>340</v>
      </c>
      <c r="I71" s="73" t="s">
        <v>461</v>
      </c>
      <c r="J71" s="76" t="s">
        <v>341</v>
      </c>
      <c r="K71" s="78" t="s">
        <v>342</v>
      </c>
      <c r="L71" s="73" t="s">
        <v>463</v>
      </c>
    </row>
    <row r="72" spans="1:12">
      <c r="A72" s="73">
        <v>69</v>
      </c>
      <c r="B72" s="73" t="s">
        <v>405</v>
      </c>
      <c r="C72" s="73" t="s">
        <v>343</v>
      </c>
      <c r="D72" s="73" t="s">
        <v>675</v>
      </c>
      <c r="E72" s="74">
        <v>16.54</v>
      </c>
      <c r="F72" s="74">
        <v>17</v>
      </c>
      <c r="G72" s="75">
        <f t="shared" si="1"/>
        <v>85000</v>
      </c>
      <c r="H72" s="76" t="s">
        <v>344</v>
      </c>
      <c r="I72" s="73" t="s">
        <v>409</v>
      </c>
      <c r="J72" s="76" t="s">
        <v>345</v>
      </c>
      <c r="K72" s="78" t="s">
        <v>346</v>
      </c>
      <c r="L72" s="73" t="s">
        <v>412</v>
      </c>
    </row>
    <row r="73" spans="1:12">
      <c r="A73" s="73">
        <v>70</v>
      </c>
      <c r="B73" s="73" t="s">
        <v>405</v>
      </c>
      <c r="C73" s="73" t="s">
        <v>347</v>
      </c>
      <c r="D73" s="73" t="s">
        <v>676</v>
      </c>
      <c r="E73" s="74">
        <v>7.44</v>
      </c>
      <c r="F73" s="74">
        <v>8</v>
      </c>
      <c r="G73" s="75">
        <f t="shared" si="1"/>
        <v>40000</v>
      </c>
      <c r="H73" s="76" t="s">
        <v>348</v>
      </c>
      <c r="I73" s="73" t="s">
        <v>409</v>
      </c>
      <c r="J73" s="76" t="s">
        <v>349</v>
      </c>
      <c r="K73" s="78" t="s">
        <v>350</v>
      </c>
      <c r="L73" s="73" t="s">
        <v>412</v>
      </c>
    </row>
    <row r="74" spans="1:12">
      <c r="A74" s="73">
        <v>71</v>
      </c>
      <c r="B74" s="73" t="s">
        <v>405</v>
      </c>
      <c r="C74" s="73" t="s">
        <v>351</v>
      </c>
      <c r="D74" s="73" t="s">
        <v>677</v>
      </c>
      <c r="E74" s="74">
        <v>23.65</v>
      </c>
      <c r="F74" s="74">
        <v>24</v>
      </c>
      <c r="G74" s="75">
        <f t="shared" si="1"/>
        <v>120000</v>
      </c>
      <c r="H74" s="76" t="s">
        <v>352</v>
      </c>
      <c r="I74" s="73" t="s">
        <v>409</v>
      </c>
      <c r="J74" s="76" t="s">
        <v>353</v>
      </c>
      <c r="K74" s="78" t="s">
        <v>354</v>
      </c>
      <c r="L74" s="73" t="s">
        <v>412</v>
      </c>
    </row>
    <row r="75" spans="1:12">
      <c r="A75" s="73">
        <v>72</v>
      </c>
      <c r="B75" s="73" t="s">
        <v>405</v>
      </c>
      <c r="C75" s="73" t="s">
        <v>355</v>
      </c>
      <c r="D75" s="73" t="s">
        <v>678</v>
      </c>
      <c r="E75" s="74">
        <v>21.18</v>
      </c>
      <c r="F75" s="74">
        <v>22</v>
      </c>
      <c r="G75" s="75">
        <f t="shared" si="1"/>
        <v>110000</v>
      </c>
      <c r="H75" s="76" t="s">
        <v>356</v>
      </c>
      <c r="I75" s="73" t="s">
        <v>409</v>
      </c>
      <c r="J75" s="76" t="s">
        <v>357</v>
      </c>
      <c r="K75" s="78" t="s">
        <v>358</v>
      </c>
      <c r="L75" s="73" t="s">
        <v>412</v>
      </c>
    </row>
    <row r="76" spans="1:12">
      <c r="A76" s="73">
        <v>73</v>
      </c>
      <c r="B76" s="73" t="s">
        <v>405</v>
      </c>
      <c r="C76" s="73" t="s">
        <v>359</v>
      </c>
      <c r="D76" s="73" t="s">
        <v>679</v>
      </c>
      <c r="E76" s="74">
        <v>14.31</v>
      </c>
      <c r="F76" s="74">
        <v>15</v>
      </c>
      <c r="G76" s="75">
        <f t="shared" si="1"/>
        <v>75000</v>
      </c>
      <c r="H76" s="76" t="s">
        <v>360</v>
      </c>
      <c r="I76" s="73" t="s">
        <v>409</v>
      </c>
      <c r="J76" s="76" t="s">
        <v>361</v>
      </c>
      <c r="K76" s="78" t="s">
        <v>362</v>
      </c>
      <c r="L76" s="73" t="s">
        <v>412</v>
      </c>
    </row>
    <row r="77" spans="1:12">
      <c r="A77" s="73">
        <v>74</v>
      </c>
      <c r="B77" s="73" t="s">
        <v>405</v>
      </c>
      <c r="C77" s="73" t="s">
        <v>363</v>
      </c>
      <c r="D77" s="73" t="s">
        <v>680</v>
      </c>
      <c r="E77" s="74">
        <v>10.26</v>
      </c>
      <c r="F77" s="74">
        <v>11</v>
      </c>
      <c r="G77" s="75">
        <f t="shared" si="1"/>
        <v>55000</v>
      </c>
      <c r="H77" s="76" t="s">
        <v>364</v>
      </c>
      <c r="I77" s="73" t="s">
        <v>409</v>
      </c>
      <c r="J77" s="76" t="s">
        <v>365</v>
      </c>
      <c r="K77" s="78" t="s">
        <v>366</v>
      </c>
      <c r="L77" s="73" t="s">
        <v>412</v>
      </c>
    </row>
    <row r="78" spans="1:12">
      <c r="A78" s="73">
        <v>75</v>
      </c>
      <c r="B78" s="73" t="s">
        <v>405</v>
      </c>
      <c r="C78" s="73" t="s">
        <v>363</v>
      </c>
      <c r="D78" s="73" t="s">
        <v>680</v>
      </c>
      <c r="E78" s="74">
        <v>10.58</v>
      </c>
      <c r="F78" s="74">
        <v>11</v>
      </c>
      <c r="G78" s="75">
        <f t="shared" si="1"/>
        <v>55000</v>
      </c>
      <c r="H78" s="76" t="s">
        <v>367</v>
      </c>
      <c r="I78" s="73" t="s">
        <v>409</v>
      </c>
      <c r="J78" s="76" t="s">
        <v>368</v>
      </c>
      <c r="K78" s="78" t="s">
        <v>366</v>
      </c>
      <c r="L78" s="73" t="s">
        <v>412</v>
      </c>
    </row>
    <row r="79" spans="1:12">
      <c r="A79" s="73">
        <v>76</v>
      </c>
      <c r="B79" s="73" t="s">
        <v>405</v>
      </c>
      <c r="C79" s="73" t="s">
        <v>369</v>
      </c>
      <c r="D79" s="73" t="s">
        <v>681</v>
      </c>
      <c r="E79" s="74">
        <v>16.07</v>
      </c>
      <c r="F79" s="74">
        <v>17</v>
      </c>
      <c r="G79" s="75">
        <f t="shared" si="1"/>
        <v>85000</v>
      </c>
      <c r="H79" s="76" t="s">
        <v>370</v>
      </c>
      <c r="I79" s="73" t="s">
        <v>409</v>
      </c>
      <c r="J79" s="76" t="s">
        <v>371</v>
      </c>
      <c r="K79" s="78" t="s">
        <v>372</v>
      </c>
      <c r="L79" s="73" t="s">
        <v>412</v>
      </c>
    </row>
    <row r="80" spans="1:12">
      <c r="A80" s="73">
        <v>77</v>
      </c>
      <c r="B80" s="73" t="s">
        <v>405</v>
      </c>
      <c r="C80" s="73" t="s">
        <v>373</v>
      </c>
      <c r="D80" s="73" t="s">
        <v>682</v>
      </c>
      <c r="E80" s="74">
        <v>46.89</v>
      </c>
      <c r="F80" s="74">
        <v>47</v>
      </c>
      <c r="G80" s="75">
        <f t="shared" si="1"/>
        <v>235000</v>
      </c>
      <c r="H80" s="76" t="s">
        <v>374</v>
      </c>
      <c r="I80" s="73" t="s">
        <v>409</v>
      </c>
      <c r="J80" s="76" t="s">
        <v>375</v>
      </c>
      <c r="K80" s="78" t="s">
        <v>376</v>
      </c>
      <c r="L80" s="73" t="s">
        <v>412</v>
      </c>
    </row>
    <row r="81" spans="1:12">
      <c r="A81" s="73">
        <v>78</v>
      </c>
      <c r="B81" s="83" t="s">
        <v>8</v>
      </c>
      <c r="C81" s="84" t="s">
        <v>9</v>
      </c>
      <c r="D81" s="84" t="s">
        <v>10</v>
      </c>
      <c r="E81" s="85">
        <v>12.4</v>
      </c>
      <c r="F81" s="86">
        <v>13</v>
      </c>
      <c r="G81" s="87">
        <f>F81*5000</f>
        <v>65000</v>
      </c>
      <c r="H81" s="88" t="s">
        <v>11</v>
      </c>
      <c r="I81" s="84" t="s">
        <v>12</v>
      </c>
      <c r="J81" s="88" t="s">
        <v>13</v>
      </c>
      <c r="K81" s="89">
        <v>3034300049</v>
      </c>
      <c r="L81" s="84" t="s">
        <v>14</v>
      </c>
    </row>
    <row r="82" spans="1:12">
      <c r="A82" s="73">
        <v>79</v>
      </c>
      <c r="B82" s="83" t="s">
        <v>8</v>
      </c>
      <c r="C82" s="90" t="s">
        <v>15</v>
      </c>
      <c r="D82" s="84" t="s">
        <v>16</v>
      </c>
      <c r="E82" s="85">
        <v>63.613999999999997</v>
      </c>
      <c r="F82" s="86">
        <v>64</v>
      </c>
      <c r="G82" s="87">
        <f t="shared" ref="G82:G145" si="2">F82*5000</f>
        <v>320000</v>
      </c>
      <c r="H82" s="88" t="s">
        <v>17</v>
      </c>
      <c r="I82" s="84" t="s">
        <v>18</v>
      </c>
      <c r="J82" s="88" t="s">
        <v>19</v>
      </c>
      <c r="K82" s="90">
        <v>3091100035</v>
      </c>
      <c r="L82" s="84" t="s">
        <v>20</v>
      </c>
    </row>
    <row r="83" spans="1:12">
      <c r="A83" s="73">
        <v>80</v>
      </c>
      <c r="B83" s="83" t="s">
        <v>8</v>
      </c>
      <c r="C83" s="90" t="s">
        <v>21</v>
      </c>
      <c r="D83" s="84" t="s">
        <v>22</v>
      </c>
      <c r="E83" s="91">
        <v>316.20100000000002</v>
      </c>
      <c r="F83" s="86">
        <v>317</v>
      </c>
      <c r="G83" s="87">
        <f t="shared" si="2"/>
        <v>1585000</v>
      </c>
      <c r="H83" s="92" t="s">
        <v>23</v>
      </c>
      <c r="I83" s="84" t="s">
        <v>12</v>
      </c>
      <c r="J83" s="92" t="s">
        <v>24</v>
      </c>
      <c r="K83" s="90">
        <v>3034300050</v>
      </c>
      <c r="L83" s="84" t="s">
        <v>14</v>
      </c>
    </row>
    <row r="84" spans="1:12">
      <c r="A84" s="73">
        <v>81</v>
      </c>
      <c r="B84" s="93" t="s">
        <v>25</v>
      </c>
      <c r="C84" s="90" t="s">
        <v>26</v>
      </c>
      <c r="D84" s="84" t="s">
        <v>27</v>
      </c>
      <c r="E84" s="74">
        <v>64.489999999999995</v>
      </c>
      <c r="F84" s="86">
        <v>65</v>
      </c>
      <c r="G84" s="87">
        <f t="shared" si="2"/>
        <v>325000</v>
      </c>
      <c r="H84" s="92" t="s">
        <v>28</v>
      </c>
      <c r="I84" s="84" t="s">
        <v>12</v>
      </c>
      <c r="J84" s="92" t="s">
        <v>29</v>
      </c>
      <c r="K84" s="90">
        <v>3034300053</v>
      </c>
      <c r="L84" s="84" t="s">
        <v>14</v>
      </c>
    </row>
    <row r="85" spans="1:12">
      <c r="A85" s="73">
        <v>82</v>
      </c>
      <c r="B85" s="93" t="s">
        <v>25</v>
      </c>
      <c r="C85" s="90" t="s">
        <v>30</v>
      </c>
      <c r="D85" s="84" t="s">
        <v>31</v>
      </c>
      <c r="E85" s="74">
        <v>29.15</v>
      </c>
      <c r="F85" s="86">
        <v>30</v>
      </c>
      <c r="G85" s="87">
        <f t="shared" si="2"/>
        <v>150000</v>
      </c>
      <c r="H85" s="76" t="s">
        <v>32</v>
      </c>
      <c r="I85" s="84" t="s">
        <v>12</v>
      </c>
      <c r="J85" s="92" t="s">
        <v>33</v>
      </c>
      <c r="K85" s="90">
        <v>3034300054</v>
      </c>
      <c r="L85" s="84" t="s">
        <v>14</v>
      </c>
    </row>
    <row r="86" spans="1:12">
      <c r="A86" s="73">
        <v>83</v>
      </c>
      <c r="B86" s="94" t="s">
        <v>34</v>
      </c>
      <c r="C86" s="95" t="s">
        <v>35</v>
      </c>
      <c r="D86" s="96" t="s">
        <v>36</v>
      </c>
      <c r="E86" s="97">
        <v>239.97900000000001</v>
      </c>
      <c r="F86" s="86">
        <v>240</v>
      </c>
      <c r="G86" s="87">
        <f t="shared" si="2"/>
        <v>1200000</v>
      </c>
      <c r="H86" s="98" t="s">
        <v>37</v>
      </c>
      <c r="I86" s="96" t="s">
        <v>18</v>
      </c>
      <c r="J86" s="98" t="s">
        <v>38</v>
      </c>
      <c r="K86" s="96" t="s">
        <v>39</v>
      </c>
      <c r="L86" s="96" t="s">
        <v>40</v>
      </c>
    </row>
    <row r="87" spans="1:12">
      <c r="A87" s="73">
        <v>84</v>
      </c>
      <c r="B87" s="94" t="s">
        <v>34</v>
      </c>
      <c r="C87" s="73" t="s">
        <v>41</v>
      </c>
      <c r="D87" s="96" t="s">
        <v>42</v>
      </c>
      <c r="E87" s="74">
        <v>658.86699999999996</v>
      </c>
      <c r="F87" s="86">
        <v>659</v>
      </c>
      <c r="G87" s="87">
        <f t="shared" si="2"/>
        <v>3295000</v>
      </c>
      <c r="H87" s="76" t="s">
        <v>43</v>
      </c>
      <c r="I87" s="96" t="s">
        <v>18</v>
      </c>
      <c r="J87" s="76" t="s">
        <v>44</v>
      </c>
      <c r="K87" s="73">
        <v>3034300052</v>
      </c>
      <c r="L87" s="96" t="s">
        <v>40</v>
      </c>
    </row>
    <row r="88" spans="1:12">
      <c r="A88" s="73">
        <v>85</v>
      </c>
      <c r="B88" s="94" t="s">
        <v>45</v>
      </c>
      <c r="C88" s="84" t="s">
        <v>46</v>
      </c>
      <c r="D88" s="84" t="s">
        <v>47</v>
      </c>
      <c r="E88" s="99">
        <v>5.05</v>
      </c>
      <c r="F88" s="86">
        <v>6</v>
      </c>
      <c r="G88" s="87">
        <f t="shared" si="2"/>
        <v>30000</v>
      </c>
      <c r="H88" s="100" t="s">
        <v>48</v>
      </c>
      <c r="I88" s="96" t="s">
        <v>49</v>
      </c>
      <c r="J88" s="101" t="s">
        <v>50</v>
      </c>
      <c r="K88" s="96">
        <v>3017900014</v>
      </c>
      <c r="L88" s="96" t="s">
        <v>40</v>
      </c>
    </row>
    <row r="89" spans="1:12">
      <c r="A89" s="73">
        <v>86</v>
      </c>
      <c r="B89" s="94" t="s">
        <v>45</v>
      </c>
      <c r="C89" s="84" t="s">
        <v>46</v>
      </c>
      <c r="D89" s="84" t="s">
        <v>47</v>
      </c>
      <c r="E89" s="102">
        <v>67.820999999999998</v>
      </c>
      <c r="F89" s="86">
        <v>68</v>
      </c>
      <c r="G89" s="87">
        <f t="shared" si="2"/>
        <v>340000</v>
      </c>
      <c r="H89" s="76" t="s">
        <v>48</v>
      </c>
      <c r="I89" s="96" t="s">
        <v>51</v>
      </c>
      <c r="J89" s="76" t="s">
        <v>50</v>
      </c>
      <c r="K89" s="73">
        <v>3017900014</v>
      </c>
      <c r="L89" s="96" t="s">
        <v>40</v>
      </c>
    </row>
    <row r="90" spans="1:12">
      <c r="A90" s="73">
        <v>87</v>
      </c>
      <c r="B90" s="94" t="s">
        <v>45</v>
      </c>
      <c r="C90" s="73" t="s">
        <v>52</v>
      </c>
      <c r="D90" s="84" t="s">
        <v>53</v>
      </c>
      <c r="E90" s="103">
        <v>25.855</v>
      </c>
      <c r="F90" s="86">
        <v>26</v>
      </c>
      <c r="G90" s="87">
        <f t="shared" si="2"/>
        <v>130000</v>
      </c>
      <c r="H90" s="104" t="s">
        <v>54</v>
      </c>
      <c r="I90" s="96" t="s">
        <v>12</v>
      </c>
      <c r="J90" s="104" t="s">
        <v>55</v>
      </c>
      <c r="K90" s="73" t="s">
        <v>56</v>
      </c>
      <c r="L90" s="96" t="s">
        <v>40</v>
      </c>
    </row>
    <row r="91" spans="1:12">
      <c r="A91" s="73">
        <v>88</v>
      </c>
      <c r="B91" s="94" t="s">
        <v>34</v>
      </c>
      <c r="C91" s="96" t="s">
        <v>57</v>
      </c>
      <c r="D91" s="96" t="s">
        <v>58</v>
      </c>
      <c r="E91" s="99">
        <v>23.366900000000001</v>
      </c>
      <c r="F91" s="86">
        <v>24</v>
      </c>
      <c r="G91" s="87">
        <f t="shared" si="2"/>
        <v>120000</v>
      </c>
      <c r="H91" s="100" t="s">
        <v>59</v>
      </c>
      <c r="I91" s="96" t="s">
        <v>18</v>
      </c>
      <c r="J91" s="100" t="s">
        <v>60</v>
      </c>
      <c r="K91" s="96">
        <v>3018000009</v>
      </c>
      <c r="L91" s="96" t="s">
        <v>40</v>
      </c>
    </row>
    <row r="92" spans="1:12">
      <c r="A92" s="73">
        <v>89</v>
      </c>
      <c r="B92" s="94" t="s">
        <v>34</v>
      </c>
      <c r="C92" s="73" t="s">
        <v>61</v>
      </c>
      <c r="D92" s="96" t="s">
        <v>62</v>
      </c>
      <c r="E92" s="74">
        <v>11.642300000000001</v>
      </c>
      <c r="F92" s="86">
        <v>12</v>
      </c>
      <c r="G92" s="87">
        <f t="shared" si="2"/>
        <v>60000</v>
      </c>
      <c r="H92" s="76" t="s">
        <v>63</v>
      </c>
      <c r="I92" s="96" t="s">
        <v>18</v>
      </c>
      <c r="J92" s="76" t="s">
        <v>64</v>
      </c>
      <c r="K92" s="73">
        <v>3018000010</v>
      </c>
      <c r="L92" s="96" t="s">
        <v>40</v>
      </c>
    </row>
    <row r="93" spans="1:12">
      <c r="A93" s="73">
        <v>90</v>
      </c>
      <c r="B93" s="94" t="s">
        <v>34</v>
      </c>
      <c r="C93" s="84" t="s">
        <v>65</v>
      </c>
      <c r="D93" s="84" t="s">
        <v>66</v>
      </c>
      <c r="E93" s="99" t="s">
        <v>1012</v>
      </c>
      <c r="F93" s="86"/>
      <c r="G93" s="87">
        <f t="shared" si="2"/>
        <v>0</v>
      </c>
      <c r="H93" s="100" t="s">
        <v>67</v>
      </c>
      <c r="I93" s="96" t="s">
        <v>68</v>
      </c>
      <c r="J93" s="101"/>
      <c r="K93" s="96">
        <v>3018000011</v>
      </c>
      <c r="L93" s="84" t="s">
        <v>69</v>
      </c>
    </row>
    <row r="94" spans="1:12">
      <c r="A94" s="73">
        <v>91</v>
      </c>
      <c r="B94" s="94" t="s">
        <v>70</v>
      </c>
      <c r="C94" s="73" t="s">
        <v>71</v>
      </c>
      <c r="D94" s="84" t="s">
        <v>72</v>
      </c>
      <c r="E94" s="102">
        <v>192.375</v>
      </c>
      <c r="F94" s="86">
        <v>193</v>
      </c>
      <c r="G94" s="87">
        <f t="shared" si="2"/>
        <v>965000</v>
      </c>
      <c r="H94" s="76" t="s">
        <v>73</v>
      </c>
      <c r="I94" s="96" t="s">
        <v>18</v>
      </c>
      <c r="J94" s="76" t="s">
        <v>74</v>
      </c>
      <c r="K94" s="73">
        <v>3018000012</v>
      </c>
      <c r="L94" s="84" t="s">
        <v>75</v>
      </c>
    </row>
    <row r="95" spans="1:12">
      <c r="A95" s="73">
        <v>92</v>
      </c>
      <c r="B95" s="94" t="s">
        <v>70</v>
      </c>
      <c r="C95" s="73" t="s">
        <v>76</v>
      </c>
      <c r="D95" s="84" t="s">
        <v>77</v>
      </c>
      <c r="E95" s="103">
        <v>28.5532</v>
      </c>
      <c r="F95" s="86">
        <v>29</v>
      </c>
      <c r="G95" s="87">
        <f t="shared" si="2"/>
        <v>145000</v>
      </c>
      <c r="H95" s="104" t="s">
        <v>78</v>
      </c>
      <c r="I95" s="96" t="s">
        <v>18</v>
      </c>
      <c r="J95" s="104" t="s">
        <v>79</v>
      </c>
      <c r="K95" s="73">
        <v>3018000013</v>
      </c>
      <c r="L95" s="84" t="s">
        <v>80</v>
      </c>
    </row>
    <row r="96" spans="1:12">
      <c r="A96" s="73">
        <v>93</v>
      </c>
      <c r="B96" s="94" t="s">
        <v>34</v>
      </c>
      <c r="C96" s="96" t="s">
        <v>81</v>
      </c>
      <c r="D96" s="96" t="s">
        <v>82</v>
      </c>
      <c r="E96" s="99">
        <v>59</v>
      </c>
      <c r="F96" s="86">
        <v>60</v>
      </c>
      <c r="G96" s="87">
        <f t="shared" si="2"/>
        <v>300000</v>
      </c>
      <c r="H96" s="100" t="s">
        <v>83</v>
      </c>
      <c r="I96" s="96" t="s">
        <v>18</v>
      </c>
      <c r="J96" s="100" t="s">
        <v>84</v>
      </c>
      <c r="K96" s="96">
        <v>3034300051</v>
      </c>
      <c r="L96" s="96" t="s">
        <v>40</v>
      </c>
    </row>
    <row r="97" spans="1:12">
      <c r="A97" s="73">
        <v>94</v>
      </c>
      <c r="B97" s="94" t="s">
        <v>34</v>
      </c>
      <c r="C97" s="73" t="s">
        <v>85</v>
      </c>
      <c r="D97" s="96" t="s">
        <v>86</v>
      </c>
      <c r="E97" s="74">
        <v>239.97</v>
      </c>
      <c r="F97" s="86">
        <v>240</v>
      </c>
      <c r="G97" s="87">
        <f t="shared" si="2"/>
        <v>1200000</v>
      </c>
      <c r="H97" s="76" t="s">
        <v>37</v>
      </c>
      <c r="I97" s="96" t="s">
        <v>18</v>
      </c>
      <c r="J97" s="76" t="s">
        <v>38</v>
      </c>
      <c r="K97" s="73">
        <v>3091100036</v>
      </c>
      <c r="L97" s="96" t="s">
        <v>40</v>
      </c>
    </row>
    <row r="98" spans="1:12">
      <c r="A98" s="73">
        <v>95</v>
      </c>
      <c r="B98" s="94" t="s">
        <v>34</v>
      </c>
      <c r="C98" s="84" t="s">
        <v>87</v>
      </c>
      <c r="D98" s="84" t="s">
        <v>88</v>
      </c>
      <c r="E98" s="99">
        <v>67.820999999999998</v>
      </c>
      <c r="F98" s="86">
        <v>68</v>
      </c>
      <c r="G98" s="87">
        <f t="shared" si="2"/>
        <v>340000</v>
      </c>
      <c r="H98" s="100" t="s">
        <v>48</v>
      </c>
      <c r="I98" s="96" t="s">
        <v>89</v>
      </c>
      <c r="J98" s="101" t="s">
        <v>50</v>
      </c>
      <c r="K98" s="96">
        <v>3017900014</v>
      </c>
      <c r="L98" s="84" t="s">
        <v>90</v>
      </c>
    </row>
    <row r="99" spans="1:12">
      <c r="A99" s="73">
        <v>96</v>
      </c>
      <c r="B99" s="94" t="s">
        <v>91</v>
      </c>
      <c r="C99" s="73" t="s">
        <v>92</v>
      </c>
      <c r="D99" s="84" t="s">
        <v>93</v>
      </c>
      <c r="E99" s="102">
        <v>13</v>
      </c>
      <c r="F99" s="86">
        <v>14</v>
      </c>
      <c r="G99" s="87">
        <f t="shared" si="2"/>
        <v>70000</v>
      </c>
      <c r="H99" s="76" t="s">
        <v>94</v>
      </c>
      <c r="I99" s="96" t="s">
        <v>95</v>
      </c>
      <c r="J99" s="76" t="s">
        <v>96</v>
      </c>
      <c r="K99" s="73">
        <v>3091100037</v>
      </c>
      <c r="L99" s="84" t="s">
        <v>97</v>
      </c>
    </row>
    <row r="100" spans="1:12">
      <c r="A100" s="73">
        <v>97</v>
      </c>
      <c r="B100" s="94" t="s">
        <v>34</v>
      </c>
      <c r="C100" s="73" t="s">
        <v>98</v>
      </c>
      <c r="D100" s="84" t="s">
        <v>99</v>
      </c>
      <c r="E100" s="103">
        <v>25.855</v>
      </c>
      <c r="F100" s="86">
        <v>26</v>
      </c>
      <c r="G100" s="87">
        <f t="shared" si="2"/>
        <v>130000</v>
      </c>
      <c r="H100" s="104" t="s">
        <v>54</v>
      </c>
      <c r="I100" s="96" t="s">
        <v>100</v>
      </c>
      <c r="J100" s="104" t="s">
        <v>55</v>
      </c>
      <c r="K100" s="73">
        <v>3017900013</v>
      </c>
      <c r="L100" s="84" t="s">
        <v>97</v>
      </c>
    </row>
    <row r="101" spans="1:12">
      <c r="A101" s="73">
        <v>98</v>
      </c>
      <c r="B101" s="94" t="s">
        <v>101</v>
      </c>
      <c r="C101" s="96" t="s">
        <v>102</v>
      </c>
      <c r="D101" s="96" t="s">
        <v>103</v>
      </c>
      <c r="E101" s="99">
        <v>15.689</v>
      </c>
      <c r="F101" s="86">
        <v>16</v>
      </c>
      <c r="G101" s="87">
        <f t="shared" si="2"/>
        <v>80000</v>
      </c>
      <c r="H101" s="100" t="s">
        <v>104</v>
      </c>
      <c r="I101" s="96" t="s">
        <v>105</v>
      </c>
      <c r="J101" s="100" t="s">
        <v>106</v>
      </c>
      <c r="K101" s="96">
        <v>3029000042</v>
      </c>
      <c r="L101" s="96" t="s">
        <v>107</v>
      </c>
    </row>
    <row r="102" spans="1:12">
      <c r="A102" s="73">
        <v>99</v>
      </c>
      <c r="B102" s="94" t="s">
        <v>101</v>
      </c>
      <c r="C102" s="73" t="s">
        <v>108</v>
      </c>
      <c r="D102" s="96" t="s">
        <v>109</v>
      </c>
      <c r="E102" s="74">
        <v>20.837399999999999</v>
      </c>
      <c r="F102" s="86">
        <v>21</v>
      </c>
      <c r="G102" s="87">
        <f t="shared" si="2"/>
        <v>105000</v>
      </c>
      <c r="H102" s="76" t="s">
        <v>110</v>
      </c>
      <c r="I102" s="96" t="s">
        <v>111</v>
      </c>
      <c r="J102" s="76" t="s">
        <v>112</v>
      </c>
      <c r="K102" s="96">
        <v>3029000043</v>
      </c>
      <c r="L102" s="96" t="s">
        <v>113</v>
      </c>
    </row>
    <row r="103" spans="1:12">
      <c r="A103" s="73">
        <v>100</v>
      </c>
      <c r="B103" s="94" t="s">
        <v>101</v>
      </c>
      <c r="C103" s="73" t="s">
        <v>114</v>
      </c>
      <c r="D103" s="96" t="s">
        <v>115</v>
      </c>
      <c r="E103" s="99">
        <v>13.539899999999999</v>
      </c>
      <c r="F103" s="86">
        <v>14</v>
      </c>
      <c r="G103" s="87">
        <f t="shared" si="2"/>
        <v>70000</v>
      </c>
      <c r="H103" s="100" t="s">
        <v>116</v>
      </c>
      <c r="I103" s="96" t="s">
        <v>117</v>
      </c>
      <c r="J103" s="100" t="s">
        <v>118</v>
      </c>
      <c r="K103" s="96">
        <v>3029000044</v>
      </c>
      <c r="L103" s="96" t="s">
        <v>119</v>
      </c>
    </row>
    <row r="104" spans="1:12">
      <c r="A104" s="73">
        <v>101</v>
      </c>
      <c r="B104" s="94" t="s">
        <v>101</v>
      </c>
      <c r="C104" s="73" t="s">
        <v>120</v>
      </c>
      <c r="D104" s="96" t="s">
        <v>121</v>
      </c>
      <c r="E104" s="102">
        <v>12.718</v>
      </c>
      <c r="F104" s="86">
        <v>13</v>
      </c>
      <c r="G104" s="87">
        <f t="shared" si="2"/>
        <v>65000</v>
      </c>
      <c r="H104" s="76" t="s">
        <v>122</v>
      </c>
      <c r="I104" s="96" t="s">
        <v>123</v>
      </c>
      <c r="J104" s="76" t="s">
        <v>124</v>
      </c>
      <c r="K104" s="96">
        <v>3029000045</v>
      </c>
      <c r="L104" s="96" t="s">
        <v>125</v>
      </c>
    </row>
    <row r="105" spans="1:12">
      <c r="A105" s="73">
        <v>102</v>
      </c>
      <c r="B105" s="94" t="s">
        <v>101</v>
      </c>
      <c r="C105" s="73" t="s">
        <v>126</v>
      </c>
      <c r="D105" s="96" t="s">
        <v>127</v>
      </c>
      <c r="E105" s="103">
        <v>6.9551999999999996</v>
      </c>
      <c r="F105" s="86">
        <v>7</v>
      </c>
      <c r="G105" s="87">
        <f t="shared" si="2"/>
        <v>35000</v>
      </c>
      <c r="H105" s="104" t="s">
        <v>128</v>
      </c>
      <c r="I105" s="96" t="s">
        <v>129</v>
      </c>
      <c r="J105" s="104" t="s">
        <v>130</v>
      </c>
      <c r="K105" s="96">
        <v>3029000052</v>
      </c>
      <c r="L105" s="96" t="s">
        <v>131</v>
      </c>
    </row>
    <row r="106" spans="1:12">
      <c r="A106" s="73">
        <v>103</v>
      </c>
      <c r="B106" s="105" t="s">
        <v>101</v>
      </c>
      <c r="C106" s="73" t="s">
        <v>132</v>
      </c>
      <c r="D106" s="105" t="s">
        <v>133</v>
      </c>
      <c r="E106" s="106">
        <v>24.704499999999999</v>
      </c>
      <c r="F106" s="86">
        <v>25</v>
      </c>
      <c r="G106" s="87">
        <f t="shared" si="2"/>
        <v>125000</v>
      </c>
      <c r="H106" s="93">
        <v>736</v>
      </c>
      <c r="I106" s="73" t="s">
        <v>134</v>
      </c>
      <c r="J106" s="105">
        <v>1591</v>
      </c>
      <c r="K106" s="73">
        <v>3025900108</v>
      </c>
      <c r="L106" s="73" t="s">
        <v>135</v>
      </c>
    </row>
    <row r="107" spans="1:12">
      <c r="A107" s="73">
        <v>104</v>
      </c>
      <c r="B107" s="105" t="s">
        <v>101</v>
      </c>
      <c r="C107" s="73" t="s">
        <v>136</v>
      </c>
      <c r="D107" s="105" t="s">
        <v>137</v>
      </c>
      <c r="E107" s="106">
        <v>148.30959999999999</v>
      </c>
      <c r="F107" s="86">
        <v>149</v>
      </c>
      <c r="G107" s="87">
        <f t="shared" si="2"/>
        <v>745000</v>
      </c>
      <c r="H107" s="93">
        <v>737</v>
      </c>
      <c r="I107" s="73" t="s">
        <v>134</v>
      </c>
      <c r="J107" s="105">
        <v>1590</v>
      </c>
      <c r="K107" s="73"/>
      <c r="L107" s="73"/>
    </row>
    <row r="108" spans="1:12">
      <c r="A108" s="73">
        <v>105</v>
      </c>
      <c r="B108" s="105" t="s">
        <v>101</v>
      </c>
      <c r="C108" s="73" t="s">
        <v>138</v>
      </c>
      <c r="D108" s="105" t="s">
        <v>139</v>
      </c>
      <c r="E108" s="106">
        <v>23.605</v>
      </c>
      <c r="F108" s="86">
        <v>24</v>
      </c>
      <c r="G108" s="87">
        <f t="shared" si="2"/>
        <v>120000</v>
      </c>
      <c r="H108" s="93">
        <v>738</v>
      </c>
      <c r="I108" s="73" t="s">
        <v>140</v>
      </c>
      <c r="J108" s="105">
        <v>1589</v>
      </c>
      <c r="K108" s="73">
        <v>3025900089</v>
      </c>
      <c r="L108" s="73" t="s">
        <v>141</v>
      </c>
    </row>
    <row r="109" spans="1:12">
      <c r="A109" s="73">
        <v>106</v>
      </c>
      <c r="B109" s="105" t="s">
        <v>101</v>
      </c>
      <c r="C109" s="73" t="s">
        <v>138</v>
      </c>
      <c r="D109" s="73" t="s">
        <v>142</v>
      </c>
      <c r="E109" s="106">
        <v>24.259399999999999</v>
      </c>
      <c r="F109" s="86">
        <v>25</v>
      </c>
      <c r="G109" s="87">
        <f t="shared" si="2"/>
        <v>125000</v>
      </c>
      <c r="H109" s="93">
        <v>739</v>
      </c>
      <c r="I109" s="73" t="s">
        <v>143</v>
      </c>
      <c r="J109" s="105">
        <v>1588</v>
      </c>
      <c r="K109" s="73">
        <v>3025900090</v>
      </c>
      <c r="L109" s="73" t="s">
        <v>135</v>
      </c>
    </row>
    <row r="110" spans="1:12">
      <c r="A110" s="73">
        <v>107</v>
      </c>
      <c r="B110" s="105" t="s">
        <v>101</v>
      </c>
      <c r="C110" s="73" t="s">
        <v>138</v>
      </c>
      <c r="D110" s="73" t="s">
        <v>144</v>
      </c>
      <c r="E110" s="106">
        <v>67.949600000000004</v>
      </c>
      <c r="F110" s="86">
        <v>68</v>
      </c>
      <c r="G110" s="87">
        <f t="shared" si="2"/>
        <v>340000</v>
      </c>
      <c r="H110" s="93">
        <v>741</v>
      </c>
      <c r="I110" s="73" t="s">
        <v>140</v>
      </c>
      <c r="J110" s="105">
        <v>1587</v>
      </c>
      <c r="K110" s="73">
        <v>3025900097</v>
      </c>
      <c r="L110" s="73" t="s">
        <v>141</v>
      </c>
    </row>
    <row r="111" spans="1:12">
      <c r="A111" s="73">
        <v>108</v>
      </c>
      <c r="B111" s="105" t="s">
        <v>101</v>
      </c>
      <c r="C111" s="73" t="s">
        <v>138</v>
      </c>
      <c r="D111" s="105" t="s">
        <v>145</v>
      </c>
      <c r="E111" s="106">
        <v>31.865400000000001</v>
      </c>
      <c r="F111" s="86">
        <v>32</v>
      </c>
      <c r="G111" s="87">
        <f t="shared" si="2"/>
        <v>160000</v>
      </c>
      <c r="H111" s="93">
        <v>826</v>
      </c>
      <c r="I111" s="73" t="s">
        <v>143</v>
      </c>
      <c r="J111" s="105">
        <v>1586</v>
      </c>
      <c r="K111" s="73">
        <v>3025900097</v>
      </c>
      <c r="L111" s="73" t="s">
        <v>135</v>
      </c>
    </row>
    <row r="112" spans="1:12">
      <c r="A112" s="73">
        <v>109</v>
      </c>
      <c r="B112" s="105" t="s">
        <v>101</v>
      </c>
      <c r="C112" s="73" t="s">
        <v>146</v>
      </c>
      <c r="D112" s="73" t="s">
        <v>147</v>
      </c>
      <c r="E112" s="106">
        <v>8.3832000000000004</v>
      </c>
      <c r="F112" s="86">
        <v>9</v>
      </c>
      <c r="G112" s="87">
        <f t="shared" si="2"/>
        <v>45000</v>
      </c>
      <c r="H112" s="93">
        <v>827</v>
      </c>
      <c r="I112" s="73" t="s">
        <v>134</v>
      </c>
      <c r="J112" s="105">
        <v>1585</v>
      </c>
      <c r="K112" s="73">
        <v>3025900092</v>
      </c>
      <c r="L112" s="73" t="s">
        <v>135</v>
      </c>
    </row>
    <row r="113" spans="1:12">
      <c r="A113" s="73">
        <v>110</v>
      </c>
      <c r="B113" s="105" t="s">
        <v>101</v>
      </c>
      <c r="C113" s="73" t="s">
        <v>146</v>
      </c>
      <c r="D113" s="105" t="s">
        <v>148</v>
      </c>
      <c r="E113" s="106">
        <v>39.878300000000003</v>
      </c>
      <c r="F113" s="86">
        <v>40</v>
      </c>
      <c r="G113" s="87">
        <f t="shared" si="2"/>
        <v>200000</v>
      </c>
      <c r="H113" s="93">
        <v>828</v>
      </c>
      <c r="I113" s="73" t="s">
        <v>134</v>
      </c>
      <c r="J113" s="105">
        <v>1584</v>
      </c>
      <c r="K113" s="73">
        <v>3025900091</v>
      </c>
      <c r="L113" s="73" t="s">
        <v>141</v>
      </c>
    </row>
    <row r="114" spans="1:12">
      <c r="A114" s="73">
        <v>111</v>
      </c>
      <c r="B114" s="105" t="s">
        <v>101</v>
      </c>
      <c r="C114" s="73" t="s">
        <v>149</v>
      </c>
      <c r="D114" s="73" t="s">
        <v>150</v>
      </c>
      <c r="E114" s="106">
        <v>12.3072</v>
      </c>
      <c r="F114" s="86">
        <v>13</v>
      </c>
      <c r="G114" s="87">
        <f t="shared" si="2"/>
        <v>65000</v>
      </c>
      <c r="H114" s="93">
        <v>829</v>
      </c>
      <c r="I114" s="73" t="s">
        <v>143</v>
      </c>
      <c r="J114" s="105">
        <v>1583</v>
      </c>
      <c r="K114" s="73">
        <v>3025900093</v>
      </c>
      <c r="L114" s="73" t="s">
        <v>135</v>
      </c>
    </row>
    <row r="115" spans="1:12">
      <c r="A115" s="73">
        <v>112</v>
      </c>
      <c r="B115" s="105" t="s">
        <v>101</v>
      </c>
      <c r="C115" s="73" t="s">
        <v>151</v>
      </c>
      <c r="D115" s="105" t="s">
        <v>152</v>
      </c>
      <c r="E115" s="106">
        <v>17.672000000000001</v>
      </c>
      <c r="F115" s="86">
        <v>18</v>
      </c>
      <c r="G115" s="87">
        <f t="shared" si="2"/>
        <v>90000</v>
      </c>
      <c r="H115" s="93">
        <v>838</v>
      </c>
      <c r="I115" s="73" t="s">
        <v>143</v>
      </c>
      <c r="J115" s="105">
        <v>1582</v>
      </c>
      <c r="K115" s="73">
        <v>3025900094</v>
      </c>
      <c r="L115" s="73" t="s">
        <v>135</v>
      </c>
    </row>
    <row r="116" spans="1:12">
      <c r="A116" s="73">
        <v>113</v>
      </c>
      <c r="B116" s="105" t="s">
        <v>101</v>
      </c>
      <c r="C116" s="73" t="s">
        <v>153</v>
      </c>
      <c r="D116" s="73" t="s">
        <v>154</v>
      </c>
      <c r="E116" s="106">
        <v>36.163200000000003</v>
      </c>
      <c r="F116" s="86">
        <v>37</v>
      </c>
      <c r="G116" s="87">
        <f t="shared" si="2"/>
        <v>185000</v>
      </c>
      <c r="H116" s="93">
        <v>831</v>
      </c>
      <c r="I116" s="73" t="s">
        <v>134</v>
      </c>
      <c r="J116" s="105">
        <v>1581</v>
      </c>
      <c r="K116" s="73">
        <v>3025900106</v>
      </c>
      <c r="L116" s="73" t="s">
        <v>135</v>
      </c>
    </row>
    <row r="117" spans="1:12">
      <c r="A117" s="73">
        <v>114</v>
      </c>
      <c r="B117" s="105" t="s">
        <v>101</v>
      </c>
      <c r="C117" s="73" t="s">
        <v>155</v>
      </c>
      <c r="D117" s="105" t="s">
        <v>156</v>
      </c>
      <c r="E117" s="106">
        <v>21.1004</v>
      </c>
      <c r="F117" s="86">
        <v>22</v>
      </c>
      <c r="G117" s="87">
        <f t="shared" si="2"/>
        <v>110000</v>
      </c>
      <c r="H117" s="93">
        <v>832</v>
      </c>
      <c r="I117" s="73" t="s">
        <v>143</v>
      </c>
      <c r="J117" s="105">
        <v>1138</v>
      </c>
      <c r="K117" s="73">
        <v>3025900095</v>
      </c>
      <c r="L117" s="73" t="s">
        <v>135</v>
      </c>
    </row>
    <row r="118" spans="1:12">
      <c r="A118" s="73">
        <v>115</v>
      </c>
      <c r="B118" s="105" t="s">
        <v>101</v>
      </c>
      <c r="C118" s="73" t="s">
        <v>157</v>
      </c>
      <c r="D118" s="73" t="s">
        <v>158</v>
      </c>
      <c r="E118" s="106">
        <v>26.968399999999999</v>
      </c>
      <c r="F118" s="86">
        <v>27</v>
      </c>
      <c r="G118" s="87">
        <f t="shared" si="2"/>
        <v>135000</v>
      </c>
      <c r="H118" s="93">
        <v>833</v>
      </c>
      <c r="I118" s="73" t="s">
        <v>143</v>
      </c>
      <c r="J118" s="105">
        <v>1139</v>
      </c>
      <c r="K118" s="73">
        <v>3025900096</v>
      </c>
      <c r="L118" s="73" t="s">
        <v>135</v>
      </c>
    </row>
    <row r="119" spans="1:12">
      <c r="A119" s="73">
        <v>116</v>
      </c>
      <c r="B119" s="105" t="s">
        <v>101</v>
      </c>
      <c r="C119" s="73" t="s">
        <v>159</v>
      </c>
      <c r="D119" s="105" t="s">
        <v>160</v>
      </c>
      <c r="E119" s="106">
        <v>17.636199999999999</v>
      </c>
      <c r="F119" s="86">
        <v>18</v>
      </c>
      <c r="G119" s="87">
        <f t="shared" si="2"/>
        <v>90000</v>
      </c>
      <c r="H119" s="93">
        <v>839</v>
      </c>
      <c r="I119" s="73" t="s">
        <v>143</v>
      </c>
      <c r="J119" s="105">
        <v>1140</v>
      </c>
      <c r="K119" s="73">
        <v>3025900098</v>
      </c>
      <c r="L119" s="73" t="s">
        <v>135</v>
      </c>
    </row>
    <row r="120" spans="1:12">
      <c r="A120" s="73">
        <v>117</v>
      </c>
      <c r="B120" s="105" t="s">
        <v>101</v>
      </c>
      <c r="C120" s="73" t="s">
        <v>161</v>
      </c>
      <c r="D120" s="73" t="s">
        <v>162</v>
      </c>
      <c r="E120" s="106">
        <v>13.630100000000001</v>
      </c>
      <c r="F120" s="86">
        <v>14</v>
      </c>
      <c r="G120" s="87">
        <f t="shared" si="2"/>
        <v>70000</v>
      </c>
      <c r="H120" s="93">
        <v>835</v>
      </c>
      <c r="I120" s="73" t="s">
        <v>143</v>
      </c>
      <c r="J120" s="105">
        <v>1141</v>
      </c>
      <c r="K120" s="73">
        <v>3025900099</v>
      </c>
      <c r="L120" s="73" t="s">
        <v>135</v>
      </c>
    </row>
    <row r="121" spans="1:12">
      <c r="A121" s="73">
        <v>118</v>
      </c>
      <c r="B121" s="105" t="s">
        <v>101</v>
      </c>
      <c r="C121" s="73" t="s">
        <v>163</v>
      </c>
      <c r="D121" s="105" t="s">
        <v>164</v>
      </c>
      <c r="E121" s="106">
        <v>11.0909</v>
      </c>
      <c r="F121" s="86">
        <v>12</v>
      </c>
      <c r="G121" s="87">
        <f t="shared" si="2"/>
        <v>60000</v>
      </c>
      <c r="H121" s="93">
        <v>836</v>
      </c>
      <c r="I121" s="73" t="s">
        <v>143</v>
      </c>
      <c r="J121" s="105">
        <v>1142</v>
      </c>
      <c r="K121" s="73">
        <v>3025900100</v>
      </c>
      <c r="L121" s="73" t="s">
        <v>135</v>
      </c>
    </row>
    <row r="122" spans="1:12">
      <c r="A122" s="73">
        <v>119</v>
      </c>
      <c r="B122" s="105" t="s">
        <v>101</v>
      </c>
      <c r="C122" s="73" t="s">
        <v>165</v>
      </c>
      <c r="D122" s="73" t="s">
        <v>166</v>
      </c>
      <c r="E122" s="106">
        <v>14.116300000000001</v>
      </c>
      <c r="F122" s="86">
        <v>15</v>
      </c>
      <c r="G122" s="87">
        <f t="shared" si="2"/>
        <v>75000</v>
      </c>
      <c r="H122" s="93">
        <v>837</v>
      </c>
      <c r="I122" s="73" t="s">
        <v>143</v>
      </c>
      <c r="J122" s="105">
        <v>1143</v>
      </c>
      <c r="K122" s="73">
        <v>3025900101</v>
      </c>
      <c r="L122" s="73" t="s">
        <v>135</v>
      </c>
    </row>
    <row r="123" spans="1:12">
      <c r="A123" s="73">
        <v>120</v>
      </c>
      <c r="B123" s="105" t="s">
        <v>101</v>
      </c>
      <c r="C123" s="73" t="s">
        <v>167</v>
      </c>
      <c r="D123" s="105" t="s">
        <v>168</v>
      </c>
      <c r="E123" s="106">
        <v>163.0033</v>
      </c>
      <c r="F123" s="86">
        <v>164</v>
      </c>
      <c r="G123" s="87">
        <f t="shared" si="2"/>
        <v>820000</v>
      </c>
      <c r="H123" s="93">
        <v>840</v>
      </c>
      <c r="I123" s="73" t="s">
        <v>134</v>
      </c>
      <c r="J123" s="105">
        <v>1144</v>
      </c>
      <c r="K123" s="73">
        <v>3025900102</v>
      </c>
      <c r="L123" s="73" t="s">
        <v>135</v>
      </c>
    </row>
    <row r="124" spans="1:12">
      <c r="A124" s="73">
        <v>121</v>
      </c>
      <c r="B124" s="105" t="s">
        <v>101</v>
      </c>
      <c r="C124" s="73" t="s">
        <v>167</v>
      </c>
      <c r="D124" s="73" t="s">
        <v>169</v>
      </c>
      <c r="E124" s="106">
        <v>143.83869999999999</v>
      </c>
      <c r="F124" s="86">
        <v>144</v>
      </c>
      <c r="G124" s="87">
        <f t="shared" si="2"/>
        <v>720000</v>
      </c>
      <c r="H124" s="93">
        <v>841</v>
      </c>
      <c r="I124" s="73" t="s">
        <v>134</v>
      </c>
      <c r="J124" s="105">
        <v>1145</v>
      </c>
      <c r="K124" s="73">
        <v>3025900103</v>
      </c>
      <c r="L124" s="73" t="s">
        <v>135</v>
      </c>
    </row>
    <row r="125" spans="1:12">
      <c r="A125" s="73">
        <v>122</v>
      </c>
      <c r="B125" s="105" t="s">
        <v>101</v>
      </c>
      <c r="C125" s="73" t="s">
        <v>167</v>
      </c>
      <c r="D125" s="105" t="s">
        <v>170</v>
      </c>
      <c r="E125" s="106">
        <v>48.695399999999999</v>
      </c>
      <c r="F125" s="86">
        <v>49</v>
      </c>
      <c r="G125" s="87">
        <f t="shared" si="2"/>
        <v>245000</v>
      </c>
      <c r="H125" s="93">
        <v>842</v>
      </c>
      <c r="I125" s="73" t="s">
        <v>134</v>
      </c>
      <c r="J125" s="105">
        <v>1146</v>
      </c>
      <c r="K125" s="73">
        <v>3025900104</v>
      </c>
      <c r="L125" s="73" t="s">
        <v>135</v>
      </c>
    </row>
    <row r="126" spans="1:12">
      <c r="A126" s="73">
        <v>123</v>
      </c>
      <c r="B126" s="105" t="s">
        <v>101</v>
      </c>
      <c r="C126" s="73" t="s">
        <v>171</v>
      </c>
      <c r="D126" s="105" t="s">
        <v>172</v>
      </c>
      <c r="E126" s="106">
        <v>11.025</v>
      </c>
      <c r="F126" s="86">
        <v>12</v>
      </c>
      <c r="G126" s="87">
        <f t="shared" si="2"/>
        <v>60000</v>
      </c>
      <c r="H126" s="93">
        <v>843</v>
      </c>
      <c r="I126" s="73" t="s">
        <v>143</v>
      </c>
      <c r="J126" s="105">
        <v>562</v>
      </c>
      <c r="K126" s="73">
        <v>3025900105</v>
      </c>
      <c r="L126" s="73" t="s">
        <v>135</v>
      </c>
    </row>
    <row r="127" spans="1:12">
      <c r="A127" s="73">
        <v>124</v>
      </c>
      <c r="B127" s="105" t="s">
        <v>101</v>
      </c>
      <c r="C127" s="73" t="s">
        <v>173</v>
      </c>
      <c r="D127" s="105" t="s">
        <v>174</v>
      </c>
      <c r="E127" s="106">
        <v>23.443200000000001</v>
      </c>
      <c r="F127" s="86">
        <v>24</v>
      </c>
      <c r="G127" s="87">
        <f t="shared" si="2"/>
        <v>120000</v>
      </c>
      <c r="H127" s="93">
        <v>846</v>
      </c>
      <c r="I127" s="73" t="s">
        <v>134</v>
      </c>
      <c r="J127" s="105">
        <v>563</v>
      </c>
      <c r="K127" s="73">
        <v>3025900107</v>
      </c>
      <c r="L127" s="73" t="s">
        <v>135</v>
      </c>
    </row>
    <row r="128" spans="1:12">
      <c r="A128" s="73">
        <v>125</v>
      </c>
      <c r="B128" s="105" t="s">
        <v>101</v>
      </c>
      <c r="C128" s="73" t="s">
        <v>173</v>
      </c>
      <c r="D128" s="105" t="s">
        <v>175</v>
      </c>
      <c r="E128" s="106">
        <v>30.902899999999999</v>
      </c>
      <c r="F128" s="86">
        <v>31</v>
      </c>
      <c r="G128" s="87">
        <f t="shared" si="2"/>
        <v>155000</v>
      </c>
      <c r="H128" s="93">
        <v>847</v>
      </c>
      <c r="I128" s="73" t="s">
        <v>134</v>
      </c>
      <c r="J128" s="105">
        <v>563</v>
      </c>
      <c r="K128" s="73">
        <v>3025900110</v>
      </c>
      <c r="L128" s="73" t="s">
        <v>135</v>
      </c>
    </row>
    <row r="129" spans="1:12">
      <c r="A129" s="73">
        <v>126</v>
      </c>
      <c r="B129" s="105" t="s">
        <v>101</v>
      </c>
      <c r="C129" s="73" t="s">
        <v>176</v>
      </c>
      <c r="D129" s="105" t="s">
        <v>177</v>
      </c>
      <c r="E129" s="106">
        <v>15.135300000000001</v>
      </c>
      <c r="F129" s="86">
        <v>16</v>
      </c>
      <c r="G129" s="87">
        <f t="shared" si="2"/>
        <v>80000</v>
      </c>
      <c r="H129" s="93">
        <v>848</v>
      </c>
      <c r="I129" s="73" t="s">
        <v>143</v>
      </c>
      <c r="J129" s="105">
        <v>565</v>
      </c>
      <c r="K129" s="73">
        <v>3025900111</v>
      </c>
      <c r="L129" s="73" t="s">
        <v>135</v>
      </c>
    </row>
    <row r="130" spans="1:12">
      <c r="A130" s="73">
        <v>127</v>
      </c>
      <c r="B130" s="107" t="s">
        <v>101</v>
      </c>
      <c r="C130" s="108" t="s">
        <v>178</v>
      </c>
      <c r="D130" s="107" t="s">
        <v>179</v>
      </c>
      <c r="E130" s="109">
        <v>15.676299999999999</v>
      </c>
      <c r="F130" s="86">
        <v>16</v>
      </c>
      <c r="G130" s="87">
        <f t="shared" si="2"/>
        <v>80000</v>
      </c>
      <c r="H130" s="110">
        <v>849</v>
      </c>
      <c r="I130" s="95" t="s">
        <v>143</v>
      </c>
      <c r="J130" s="107">
        <v>566</v>
      </c>
      <c r="K130" s="73">
        <v>3025900109</v>
      </c>
      <c r="L130" s="73" t="s">
        <v>135</v>
      </c>
    </row>
    <row r="131" spans="1:12">
      <c r="A131" s="73">
        <v>128</v>
      </c>
      <c r="B131" s="111" t="s">
        <v>101</v>
      </c>
      <c r="C131" s="112" t="s">
        <v>180</v>
      </c>
      <c r="D131" s="112" t="s">
        <v>181</v>
      </c>
      <c r="E131" s="113">
        <v>141.14599999999999</v>
      </c>
      <c r="F131" s="86">
        <v>142</v>
      </c>
      <c r="G131" s="87">
        <f t="shared" si="2"/>
        <v>710000</v>
      </c>
      <c r="H131" s="111">
        <v>733</v>
      </c>
      <c r="I131" s="96" t="s">
        <v>182</v>
      </c>
      <c r="J131" s="111">
        <v>381</v>
      </c>
      <c r="K131" s="73">
        <v>3043400044</v>
      </c>
      <c r="L131" s="96" t="s">
        <v>183</v>
      </c>
    </row>
    <row r="132" spans="1:12">
      <c r="A132" s="73">
        <v>129</v>
      </c>
      <c r="B132" s="111" t="s">
        <v>101</v>
      </c>
      <c r="C132" s="112" t="s">
        <v>184</v>
      </c>
      <c r="D132" s="112" t="s">
        <v>185</v>
      </c>
      <c r="E132" s="113">
        <v>300.226</v>
      </c>
      <c r="F132" s="86">
        <v>301</v>
      </c>
      <c r="G132" s="87">
        <f t="shared" si="2"/>
        <v>1505000</v>
      </c>
      <c r="H132" s="111">
        <v>735</v>
      </c>
      <c r="I132" s="96" t="s">
        <v>186</v>
      </c>
      <c r="J132" s="111">
        <v>1195</v>
      </c>
      <c r="K132" s="73">
        <v>3043400045</v>
      </c>
      <c r="L132" s="96" t="s">
        <v>187</v>
      </c>
    </row>
    <row r="133" spans="1:12">
      <c r="A133" s="73">
        <v>130</v>
      </c>
      <c r="B133" s="111" t="s">
        <v>101</v>
      </c>
      <c r="C133" s="112" t="s">
        <v>188</v>
      </c>
      <c r="D133" s="111" t="s">
        <v>189</v>
      </c>
      <c r="E133" s="113">
        <v>338.14400000000001</v>
      </c>
      <c r="F133" s="86">
        <v>339</v>
      </c>
      <c r="G133" s="87">
        <f t="shared" si="2"/>
        <v>1695000</v>
      </c>
      <c r="H133" s="111">
        <v>737</v>
      </c>
      <c r="I133" s="96" t="s">
        <v>182</v>
      </c>
      <c r="J133" s="111">
        <v>1196</v>
      </c>
      <c r="K133" s="73">
        <v>3043400047</v>
      </c>
      <c r="L133" s="96" t="s">
        <v>183</v>
      </c>
    </row>
    <row r="134" spans="1:12">
      <c r="A134" s="73">
        <v>131</v>
      </c>
      <c r="B134" s="111" t="s">
        <v>101</v>
      </c>
      <c r="C134" s="112" t="s">
        <v>190</v>
      </c>
      <c r="D134" s="111" t="s">
        <v>191</v>
      </c>
      <c r="E134" s="113">
        <v>302.887</v>
      </c>
      <c r="F134" s="86">
        <v>303</v>
      </c>
      <c r="G134" s="87">
        <f t="shared" si="2"/>
        <v>1515000</v>
      </c>
      <c r="H134" s="111">
        <v>4259</v>
      </c>
      <c r="I134" s="96" t="s">
        <v>182</v>
      </c>
      <c r="J134" s="111">
        <v>175</v>
      </c>
      <c r="K134" s="73">
        <v>3043400048</v>
      </c>
      <c r="L134" s="96" t="s">
        <v>183</v>
      </c>
    </row>
    <row r="135" spans="1:12">
      <c r="A135" s="73">
        <v>132</v>
      </c>
      <c r="B135" s="111" t="s">
        <v>101</v>
      </c>
      <c r="C135" s="112" t="s">
        <v>192</v>
      </c>
      <c r="D135" s="111" t="s">
        <v>193</v>
      </c>
      <c r="E135" s="113">
        <v>148.46600000000001</v>
      </c>
      <c r="F135" s="86">
        <v>149</v>
      </c>
      <c r="G135" s="87">
        <f t="shared" si="2"/>
        <v>745000</v>
      </c>
      <c r="H135" s="111">
        <v>2385</v>
      </c>
      <c r="I135" s="96" t="s">
        <v>186</v>
      </c>
      <c r="J135" s="111">
        <v>185</v>
      </c>
      <c r="K135" s="73">
        <v>3043400049</v>
      </c>
      <c r="L135" s="96" t="s">
        <v>187</v>
      </c>
    </row>
    <row r="136" spans="1:12">
      <c r="A136" s="73">
        <v>133</v>
      </c>
      <c r="B136" s="111" t="s">
        <v>101</v>
      </c>
      <c r="C136" s="112" t="s">
        <v>194</v>
      </c>
      <c r="D136" s="111" t="s">
        <v>195</v>
      </c>
      <c r="E136" s="113">
        <v>227.084</v>
      </c>
      <c r="F136" s="86">
        <v>228</v>
      </c>
      <c r="G136" s="87">
        <f t="shared" si="2"/>
        <v>1140000</v>
      </c>
      <c r="H136" s="111">
        <v>2376</v>
      </c>
      <c r="I136" s="96" t="s">
        <v>182</v>
      </c>
      <c r="J136" s="111">
        <v>187</v>
      </c>
      <c r="K136" s="73">
        <v>3043400050</v>
      </c>
      <c r="L136" s="96" t="s">
        <v>183</v>
      </c>
    </row>
    <row r="137" spans="1:12">
      <c r="A137" s="73">
        <v>134</v>
      </c>
      <c r="B137" s="111" t="s">
        <v>101</v>
      </c>
      <c r="C137" s="112" t="s">
        <v>196</v>
      </c>
      <c r="D137" s="111" t="s">
        <v>197</v>
      </c>
      <c r="E137" s="113">
        <v>167.511</v>
      </c>
      <c r="F137" s="86">
        <v>168</v>
      </c>
      <c r="G137" s="87">
        <f t="shared" si="2"/>
        <v>840000</v>
      </c>
      <c r="H137" s="111">
        <v>4260</v>
      </c>
      <c r="I137" s="96" t="s">
        <v>186</v>
      </c>
      <c r="J137" s="111">
        <v>183</v>
      </c>
      <c r="K137" s="73">
        <v>3029000046</v>
      </c>
      <c r="L137" s="96" t="s">
        <v>187</v>
      </c>
    </row>
    <row r="138" spans="1:12">
      <c r="A138" s="73">
        <v>135</v>
      </c>
      <c r="B138" s="111" t="s">
        <v>101</v>
      </c>
      <c r="C138" s="112" t="s">
        <v>198</v>
      </c>
      <c r="D138" s="111" t="s">
        <v>199</v>
      </c>
      <c r="E138" s="113">
        <v>144.447</v>
      </c>
      <c r="F138" s="86">
        <v>145</v>
      </c>
      <c r="G138" s="87">
        <f t="shared" si="2"/>
        <v>725000</v>
      </c>
      <c r="H138" s="111">
        <v>4262</v>
      </c>
      <c r="I138" s="96" t="s">
        <v>182</v>
      </c>
      <c r="J138" s="111">
        <v>182</v>
      </c>
      <c r="K138" s="73">
        <v>3029000047</v>
      </c>
      <c r="L138" s="96" t="s">
        <v>183</v>
      </c>
    </row>
    <row r="139" spans="1:12">
      <c r="A139" s="73">
        <v>136</v>
      </c>
      <c r="B139" s="111" t="s">
        <v>101</v>
      </c>
      <c r="C139" s="112" t="s">
        <v>200</v>
      </c>
      <c r="D139" s="111" t="s">
        <v>201</v>
      </c>
      <c r="E139" s="113">
        <v>14.499000000000001</v>
      </c>
      <c r="F139" s="86">
        <v>15</v>
      </c>
      <c r="G139" s="87">
        <f t="shared" si="2"/>
        <v>75000</v>
      </c>
      <c r="H139" s="111">
        <v>4263</v>
      </c>
      <c r="I139" s="96" t="s">
        <v>182</v>
      </c>
      <c r="J139" s="111">
        <v>176</v>
      </c>
      <c r="K139" s="73">
        <v>3029000048</v>
      </c>
      <c r="L139" s="96" t="s">
        <v>183</v>
      </c>
    </row>
    <row r="140" spans="1:12">
      <c r="A140" s="73">
        <v>137</v>
      </c>
      <c r="B140" s="111" t="s">
        <v>101</v>
      </c>
      <c r="C140" s="112" t="s">
        <v>202</v>
      </c>
      <c r="D140" s="111" t="s">
        <v>203</v>
      </c>
      <c r="E140" s="113">
        <v>170.47399999999999</v>
      </c>
      <c r="F140" s="86">
        <v>171</v>
      </c>
      <c r="G140" s="87">
        <f t="shared" si="2"/>
        <v>855000</v>
      </c>
      <c r="H140" s="111">
        <v>4264</v>
      </c>
      <c r="I140" s="96" t="s">
        <v>182</v>
      </c>
      <c r="J140" s="111">
        <v>1197</v>
      </c>
      <c r="K140" s="73">
        <v>3029000049</v>
      </c>
      <c r="L140" s="96" t="s">
        <v>183</v>
      </c>
    </row>
    <row r="141" spans="1:12">
      <c r="A141" s="73">
        <v>138</v>
      </c>
      <c r="B141" s="111" t="s">
        <v>101</v>
      </c>
      <c r="C141" s="112" t="s">
        <v>204</v>
      </c>
      <c r="D141" s="111" t="s">
        <v>205</v>
      </c>
      <c r="E141" s="113">
        <v>44.411000000000001</v>
      </c>
      <c r="F141" s="86">
        <v>45</v>
      </c>
      <c r="G141" s="87">
        <f t="shared" si="2"/>
        <v>225000</v>
      </c>
      <c r="H141" s="111">
        <v>4266</v>
      </c>
      <c r="I141" s="96" t="s">
        <v>182</v>
      </c>
      <c r="J141" s="111">
        <v>1198</v>
      </c>
      <c r="K141" s="73">
        <v>3029000050</v>
      </c>
      <c r="L141" s="96" t="s">
        <v>183</v>
      </c>
    </row>
    <row r="142" spans="1:12">
      <c r="A142" s="73">
        <v>139</v>
      </c>
      <c r="B142" s="111" t="s">
        <v>101</v>
      </c>
      <c r="C142" s="112" t="s">
        <v>206</v>
      </c>
      <c r="D142" s="111" t="s">
        <v>207</v>
      </c>
      <c r="E142" s="113">
        <v>72.805999999999997</v>
      </c>
      <c r="F142" s="86">
        <v>73</v>
      </c>
      <c r="G142" s="87">
        <f t="shared" si="2"/>
        <v>365000</v>
      </c>
      <c r="H142" s="111">
        <v>4268</v>
      </c>
      <c r="I142" s="96" t="s">
        <v>182</v>
      </c>
      <c r="J142" s="111">
        <v>1199</v>
      </c>
      <c r="K142" s="73">
        <v>3029000051</v>
      </c>
      <c r="L142" s="96" t="s">
        <v>183</v>
      </c>
    </row>
    <row r="143" spans="1:12">
      <c r="A143" s="73">
        <v>140</v>
      </c>
      <c r="B143" s="111" t="s">
        <v>101</v>
      </c>
      <c r="C143" s="112" t="s">
        <v>208</v>
      </c>
      <c r="D143" s="111" t="s">
        <v>209</v>
      </c>
      <c r="E143" s="113">
        <v>48.673000000000002</v>
      </c>
      <c r="F143" s="86">
        <v>49</v>
      </c>
      <c r="G143" s="87">
        <f t="shared" si="2"/>
        <v>245000</v>
      </c>
      <c r="H143" s="111">
        <v>2379</v>
      </c>
      <c r="I143" s="96" t="s">
        <v>182</v>
      </c>
      <c r="J143" s="111">
        <v>1200</v>
      </c>
      <c r="K143" s="73">
        <v>3029000053</v>
      </c>
      <c r="L143" s="96" t="s">
        <v>183</v>
      </c>
    </row>
    <row r="144" spans="1:12">
      <c r="A144" s="73">
        <v>141</v>
      </c>
      <c r="B144" s="111" t="s">
        <v>101</v>
      </c>
      <c r="C144" s="112" t="s">
        <v>210</v>
      </c>
      <c r="D144" s="111" t="s">
        <v>211</v>
      </c>
      <c r="E144" s="113">
        <v>371.21699999999998</v>
      </c>
      <c r="F144" s="86">
        <v>372</v>
      </c>
      <c r="G144" s="87">
        <f t="shared" si="2"/>
        <v>1860000</v>
      </c>
      <c r="H144" s="111">
        <v>2378</v>
      </c>
      <c r="I144" s="96" t="s">
        <v>182</v>
      </c>
      <c r="J144" s="111">
        <v>1182</v>
      </c>
      <c r="K144" s="73">
        <v>3029000054</v>
      </c>
      <c r="L144" s="96" t="s">
        <v>183</v>
      </c>
    </row>
    <row r="145" spans="1:12">
      <c r="A145" s="73">
        <v>142</v>
      </c>
      <c r="B145" s="111" t="s">
        <v>101</v>
      </c>
      <c r="C145" s="112" t="s">
        <v>212</v>
      </c>
      <c r="D145" s="111" t="s">
        <v>213</v>
      </c>
      <c r="E145" s="113">
        <v>329.97699999999998</v>
      </c>
      <c r="F145" s="86">
        <v>330</v>
      </c>
      <c r="G145" s="87">
        <f t="shared" si="2"/>
        <v>1650000</v>
      </c>
      <c r="H145" s="111">
        <v>1834</v>
      </c>
      <c r="I145" s="96" t="s">
        <v>182</v>
      </c>
      <c r="J145" s="111">
        <v>1184</v>
      </c>
      <c r="K145" s="73">
        <v>3029000055</v>
      </c>
      <c r="L145" s="96" t="s">
        <v>183</v>
      </c>
    </row>
    <row r="146" spans="1:12">
      <c r="A146" s="73">
        <v>143</v>
      </c>
      <c r="B146" s="111" t="s">
        <v>101</v>
      </c>
      <c r="C146" s="112" t="s">
        <v>214</v>
      </c>
      <c r="D146" s="111" t="s">
        <v>215</v>
      </c>
      <c r="E146" s="113">
        <v>38.075000000000003</v>
      </c>
      <c r="F146" s="86">
        <v>39</v>
      </c>
      <c r="G146" s="87">
        <f t="shared" ref="G146:G209" si="3">F146*5000</f>
        <v>195000</v>
      </c>
      <c r="H146" s="111">
        <v>4269</v>
      </c>
      <c r="I146" s="96" t="s">
        <v>186</v>
      </c>
      <c r="J146" s="111">
        <v>1183</v>
      </c>
      <c r="K146" s="73">
        <v>3029000056</v>
      </c>
      <c r="L146" s="96" t="s">
        <v>187</v>
      </c>
    </row>
    <row r="147" spans="1:12">
      <c r="A147" s="73">
        <v>144</v>
      </c>
      <c r="B147" s="114" t="s">
        <v>101</v>
      </c>
      <c r="C147" s="115" t="s">
        <v>216</v>
      </c>
      <c r="D147" s="115" t="s">
        <v>217</v>
      </c>
      <c r="E147" s="116">
        <v>25.823</v>
      </c>
      <c r="F147" s="86">
        <v>26</v>
      </c>
      <c r="G147" s="87">
        <f t="shared" si="3"/>
        <v>130000</v>
      </c>
      <c r="H147" s="117" t="s">
        <v>218</v>
      </c>
      <c r="I147" s="115" t="s">
        <v>219</v>
      </c>
      <c r="J147" s="117" t="s">
        <v>220</v>
      </c>
      <c r="K147" s="115">
        <v>3019000016</v>
      </c>
      <c r="L147" s="115" t="s">
        <v>221</v>
      </c>
    </row>
    <row r="148" spans="1:12">
      <c r="A148" s="73">
        <v>145</v>
      </c>
      <c r="B148" s="114" t="s">
        <v>101</v>
      </c>
      <c r="C148" s="118" t="s">
        <v>216</v>
      </c>
      <c r="D148" s="115" t="s">
        <v>222</v>
      </c>
      <c r="E148" s="119">
        <v>9.33</v>
      </c>
      <c r="F148" s="86">
        <v>10</v>
      </c>
      <c r="G148" s="87">
        <f t="shared" si="3"/>
        <v>50000</v>
      </c>
      <c r="H148" s="120" t="s">
        <v>223</v>
      </c>
      <c r="I148" s="115" t="s">
        <v>219</v>
      </c>
      <c r="J148" s="120" t="s">
        <v>224</v>
      </c>
      <c r="K148" s="118">
        <v>3019000017</v>
      </c>
      <c r="L148" s="115" t="s">
        <v>221</v>
      </c>
    </row>
    <row r="149" spans="1:12">
      <c r="A149" s="73">
        <v>146</v>
      </c>
      <c r="B149" s="114" t="s">
        <v>101</v>
      </c>
      <c r="C149" s="115" t="s">
        <v>225</v>
      </c>
      <c r="D149" s="115" t="s">
        <v>226</v>
      </c>
      <c r="E149" s="116">
        <v>15.071999999999999</v>
      </c>
      <c r="F149" s="86">
        <v>16</v>
      </c>
      <c r="G149" s="87">
        <f t="shared" si="3"/>
        <v>80000</v>
      </c>
      <c r="H149" s="117" t="s">
        <v>227</v>
      </c>
      <c r="I149" s="115" t="s">
        <v>219</v>
      </c>
      <c r="J149" s="117" t="s">
        <v>228</v>
      </c>
      <c r="K149" s="115">
        <v>3019000018</v>
      </c>
      <c r="L149" s="115" t="s">
        <v>221</v>
      </c>
    </row>
    <row r="150" spans="1:12">
      <c r="A150" s="73">
        <v>147</v>
      </c>
      <c r="B150" s="114" t="s">
        <v>101</v>
      </c>
      <c r="C150" s="118" t="s">
        <v>229</v>
      </c>
      <c r="D150" s="115" t="s">
        <v>230</v>
      </c>
      <c r="E150" s="121">
        <v>17.29</v>
      </c>
      <c r="F150" s="86">
        <v>18</v>
      </c>
      <c r="G150" s="87">
        <f t="shared" si="3"/>
        <v>90000</v>
      </c>
      <c r="H150" s="120" t="s">
        <v>231</v>
      </c>
      <c r="I150" s="115" t="s">
        <v>219</v>
      </c>
      <c r="J150" s="120" t="s">
        <v>232</v>
      </c>
      <c r="K150" s="118">
        <v>3019000019</v>
      </c>
      <c r="L150" s="115" t="s">
        <v>221</v>
      </c>
    </row>
    <row r="151" spans="1:12">
      <c r="A151" s="73">
        <v>148</v>
      </c>
      <c r="B151" s="114" t="s">
        <v>101</v>
      </c>
      <c r="C151" s="118" t="s">
        <v>233</v>
      </c>
      <c r="D151" s="115" t="s">
        <v>234</v>
      </c>
      <c r="E151" s="122">
        <v>4.726</v>
      </c>
      <c r="F151" s="86">
        <v>5</v>
      </c>
      <c r="G151" s="87">
        <f t="shared" si="3"/>
        <v>25000</v>
      </c>
      <c r="H151" s="123" t="s">
        <v>235</v>
      </c>
      <c r="I151" s="115" t="s">
        <v>219</v>
      </c>
      <c r="J151" s="123" t="s">
        <v>236</v>
      </c>
      <c r="K151" s="118">
        <v>3019000020</v>
      </c>
      <c r="L151" s="115" t="s">
        <v>221</v>
      </c>
    </row>
    <row r="152" spans="1:12">
      <c r="A152" s="73">
        <v>149</v>
      </c>
      <c r="B152" s="114" t="s">
        <v>101</v>
      </c>
      <c r="C152" s="115" t="s">
        <v>237</v>
      </c>
      <c r="D152" s="115" t="s">
        <v>238</v>
      </c>
      <c r="E152" s="122">
        <v>18.256</v>
      </c>
      <c r="F152" s="86">
        <v>19</v>
      </c>
      <c r="G152" s="87">
        <f t="shared" si="3"/>
        <v>95000</v>
      </c>
      <c r="H152" s="123" t="s">
        <v>239</v>
      </c>
      <c r="I152" s="115" t="s">
        <v>219</v>
      </c>
      <c r="J152" s="123" t="s">
        <v>240</v>
      </c>
      <c r="K152" s="124">
        <v>3019000021</v>
      </c>
      <c r="L152" s="115" t="s">
        <v>221</v>
      </c>
    </row>
    <row r="153" spans="1:12">
      <c r="A153" s="73">
        <v>150</v>
      </c>
      <c r="B153" s="114" t="s">
        <v>101</v>
      </c>
      <c r="C153" s="118" t="s">
        <v>241</v>
      </c>
      <c r="D153" s="115" t="s">
        <v>242</v>
      </c>
      <c r="E153" s="121">
        <v>19.852</v>
      </c>
      <c r="F153" s="86">
        <v>20</v>
      </c>
      <c r="G153" s="87">
        <f t="shared" si="3"/>
        <v>100000</v>
      </c>
      <c r="H153" s="120" t="s">
        <v>243</v>
      </c>
      <c r="I153" s="115" t="s">
        <v>219</v>
      </c>
      <c r="J153" s="120" t="s">
        <v>244</v>
      </c>
      <c r="K153" s="118">
        <v>3019000022</v>
      </c>
      <c r="L153" s="115" t="s">
        <v>221</v>
      </c>
    </row>
    <row r="154" spans="1:12">
      <c r="A154" s="73">
        <v>151</v>
      </c>
      <c r="B154" s="114" t="s">
        <v>101</v>
      </c>
      <c r="C154" s="125" t="s">
        <v>245</v>
      </c>
      <c r="D154" s="115" t="s">
        <v>246</v>
      </c>
      <c r="E154" s="126">
        <v>24.367000000000001</v>
      </c>
      <c r="F154" s="86">
        <v>25</v>
      </c>
      <c r="G154" s="87">
        <f t="shared" si="3"/>
        <v>125000</v>
      </c>
      <c r="H154" s="127" t="s">
        <v>247</v>
      </c>
      <c r="I154" s="115" t="s">
        <v>219</v>
      </c>
      <c r="J154" s="127" t="s">
        <v>248</v>
      </c>
      <c r="K154" s="128">
        <v>3019000023</v>
      </c>
      <c r="L154" s="115" t="s">
        <v>221</v>
      </c>
    </row>
    <row r="155" spans="1:12">
      <c r="A155" s="73">
        <v>152</v>
      </c>
      <c r="B155" s="114" t="s">
        <v>101</v>
      </c>
      <c r="C155" s="125" t="s">
        <v>249</v>
      </c>
      <c r="D155" s="115" t="s">
        <v>250</v>
      </c>
      <c r="E155" s="129">
        <v>12.68</v>
      </c>
      <c r="F155" s="86">
        <v>13</v>
      </c>
      <c r="G155" s="87">
        <f t="shared" si="3"/>
        <v>65000</v>
      </c>
      <c r="H155" s="130" t="s">
        <v>251</v>
      </c>
      <c r="I155" s="115" t="s">
        <v>219</v>
      </c>
      <c r="J155" s="130" t="s">
        <v>252</v>
      </c>
      <c r="K155" s="125" t="s">
        <v>253</v>
      </c>
      <c r="L155" s="115" t="s">
        <v>221</v>
      </c>
    </row>
    <row r="156" spans="1:12">
      <c r="A156" s="73">
        <v>153</v>
      </c>
      <c r="B156" s="114" t="s">
        <v>101</v>
      </c>
      <c r="C156" s="125" t="s">
        <v>254</v>
      </c>
      <c r="D156" s="115" t="s">
        <v>255</v>
      </c>
      <c r="E156" s="129">
        <v>45.533999999999999</v>
      </c>
      <c r="F156" s="86">
        <v>46</v>
      </c>
      <c r="G156" s="87">
        <f t="shared" si="3"/>
        <v>230000</v>
      </c>
      <c r="H156" s="130" t="s">
        <v>256</v>
      </c>
      <c r="I156" s="115" t="s">
        <v>219</v>
      </c>
      <c r="J156" s="130" t="s">
        <v>257</v>
      </c>
      <c r="K156" s="125">
        <v>3019000025</v>
      </c>
      <c r="L156" s="115" t="s">
        <v>221</v>
      </c>
    </row>
    <row r="157" spans="1:12">
      <c r="A157" s="73">
        <v>154</v>
      </c>
      <c r="B157" s="114" t="s">
        <v>101</v>
      </c>
      <c r="C157" s="125" t="s">
        <v>258</v>
      </c>
      <c r="D157" s="115" t="s">
        <v>259</v>
      </c>
      <c r="E157" s="129">
        <v>23.829000000000001</v>
      </c>
      <c r="F157" s="86">
        <v>24</v>
      </c>
      <c r="G157" s="87">
        <f t="shared" si="3"/>
        <v>120000</v>
      </c>
      <c r="H157" s="130" t="s">
        <v>260</v>
      </c>
      <c r="I157" s="115" t="s">
        <v>219</v>
      </c>
      <c r="J157" s="130" t="s">
        <v>261</v>
      </c>
      <c r="K157" s="125">
        <v>3019000026</v>
      </c>
      <c r="L157" s="115" t="s">
        <v>221</v>
      </c>
    </row>
    <row r="158" spans="1:12">
      <c r="A158" s="73">
        <v>155</v>
      </c>
      <c r="B158" s="114" t="s">
        <v>101</v>
      </c>
      <c r="C158" s="125" t="s">
        <v>262</v>
      </c>
      <c r="D158" s="115" t="s">
        <v>263</v>
      </c>
      <c r="E158" s="129">
        <v>23.713000000000001</v>
      </c>
      <c r="F158" s="86">
        <v>24</v>
      </c>
      <c r="G158" s="87">
        <f t="shared" si="3"/>
        <v>120000</v>
      </c>
      <c r="H158" s="130" t="s">
        <v>264</v>
      </c>
      <c r="I158" s="115" t="s">
        <v>219</v>
      </c>
      <c r="J158" s="130" t="s">
        <v>265</v>
      </c>
      <c r="K158" s="125">
        <v>3019000027</v>
      </c>
      <c r="L158" s="115" t="s">
        <v>221</v>
      </c>
    </row>
    <row r="159" spans="1:12">
      <c r="A159" s="73">
        <v>156</v>
      </c>
      <c r="B159" s="114" t="s">
        <v>101</v>
      </c>
      <c r="C159" s="125" t="s">
        <v>266</v>
      </c>
      <c r="D159" s="115" t="s">
        <v>267</v>
      </c>
      <c r="E159" s="129">
        <v>17.491</v>
      </c>
      <c r="F159" s="86">
        <v>18</v>
      </c>
      <c r="G159" s="87">
        <f t="shared" si="3"/>
        <v>90000</v>
      </c>
      <c r="H159" s="130" t="s">
        <v>268</v>
      </c>
      <c r="I159" s="115" t="s">
        <v>219</v>
      </c>
      <c r="J159" s="130" t="s">
        <v>269</v>
      </c>
      <c r="K159" s="125">
        <v>3019000028</v>
      </c>
      <c r="L159" s="115" t="s">
        <v>221</v>
      </c>
    </row>
    <row r="160" spans="1:12">
      <c r="A160" s="73">
        <v>157</v>
      </c>
      <c r="B160" s="114" t="s">
        <v>101</v>
      </c>
      <c r="C160" s="131" t="s">
        <v>270</v>
      </c>
      <c r="D160" s="115" t="s">
        <v>271</v>
      </c>
      <c r="E160" s="154">
        <v>6.66</v>
      </c>
      <c r="F160" s="167">
        <v>7</v>
      </c>
      <c r="G160" s="87">
        <f t="shared" si="3"/>
        <v>35000</v>
      </c>
      <c r="H160" s="132" t="s">
        <v>272</v>
      </c>
      <c r="I160" s="115" t="s">
        <v>219</v>
      </c>
      <c r="J160" s="132" t="s">
        <v>273</v>
      </c>
      <c r="K160" s="131">
        <v>3019000029</v>
      </c>
      <c r="L160" s="115" t="s">
        <v>221</v>
      </c>
    </row>
    <row r="161" spans="1:12">
      <c r="A161" s="73">
        <v>158</v>
      </c>
      <c r="B161" s="133" t="s">
        <v>698</v>
      </c>
      <c r="C161" s="133" t="s">
        <v>699</v>
      </c>
      <c r="D161" s="133" t="s">
        <v>700</v>
      </c>
      <c r="E161" s="155">
        <v>1.7416</v>
      </c>
      <c r="F161" s="74">
        <v>2</v>
      </c>
      <c r="G161" s="87">
        <f t="shared" si="3"/>
        <v>10000</v>
      </c>
      <c r="H161" s="133" t="s">
        <v>701</v>
      </c>
      <c r="I161" s="133" t="s">
        <v>702</v>
      </c>
      <c r="J161" s="133"/>
      <c r="K161" s="133">
        <v>3043400058</v>
      </c>
      <c r="L161" s="133" t="s">
        <v>703</v>
      </c>
    </row>
    <row r="162" spans="1:12">
      <c r="A162" s="73">
        <v>159</v>
      </c>
      <c r="B162" s="133" t="s">
        <v>698</v>
      </c>
      <c r="C162" s="133" t="s">
        <v>704</v>
      </c>
      <c r="D162" s="133" t="s">
        <v>705</v>
      </c>
      <c r="E162" s="155">
        <v>26.551400000000001</v>
      </c>
      <c r="F162" s="74">
        <v>27</v>
      </c>
      <c r="G162" s="87">
        <f t="shared" si="3"/>
        <v>135000</v>
      </c>
      <c r="H162" s="134" t="s">
        <v>706</v>
      </c>
      <c r="I162" s="133" t="s">
        <v>219</v>
      </c>
      <c r="J162" s="134" t="s">
        <v>707</v>
      </c>
      <c r="K162" s="133">
        <v>3043400060</v>
      </c>
      <c r="L162" s="133" t="s">
        <v>221</v>
      </c>
    </row>
    <row r="163" spans="1:12">
      <c r="A163" s="73">
        <v>160</v>
      </c>
      <c r="B163" s="133" t="s">
        <v>698</v>
      </c>
      <c r="C163" s="133" t="s">
        <v>708</v>
      </c>
      <c r="D163" s="133" t="s">
        <v>709</v>
      </c>
      <c r="E163" s="155">
        <v>13.2742</v>
      </c>
      <c r="F163" s="74">
        <v>14</v>
      </c>
      <c r="G163" s="87">
        <f t="shared" si="3"/>
        <v>70000</v>
      </c>
      <c r="H163" s="134" t="s">
        <v>710</v>
      </c>
      <c r="I163" s="133" t="s">
        <v>219</v>
      </c>
      <c r="J163" s="134" t="s">
        <v>711</v>
      </c>
      <c r="K163" s="133">
        <v>3043400061</v>
      </c>
      <c r="L163" s="133" t="s">
        <v>221</v>
      </c>
    </row>
    <row r="164" spans="1:12">
      <c r="A164" s="73">
        <v>161</v>
      </c>
      <c r="B164" s="133" t="s">
        <v>698</v>
      </c>
      <c r="C164" s="133" t="s">
        <v>712</v>
      </c>
      <c r="D164" s="133" t="s">
        <v>713</v>
      </c>
      <c r="E164" s="155">
        <v>42.841099999999997</v>
      </c>
      <c r="F164" s="74">
        <v>43</v>
      </c>
      <c r="G164" s="87">
        <f t="shared" si="3"/>
        <v>215000</v>
      </c>
      <c r="H164" s="134" t="s">
        <v>714</v>
      </c>
      <c r="I164" s="133" t="s">
        <v>219</v>
      </c>
      <c r="J164" s="134" t="s">
        <v>715</v>
      </c>
      <c r="K164" s="133">
        <v>3043400062</v>
      </c>
      <c r="L164" s="133" t="s">
        <v>221</v>
      </c>
    </row>
    <row r="165" spans="1:12">
      <c r="A165" s="73">
        <v>162</v>
      </c>
      <c r="B165" s="133" t="s">
        <v>698</v>
      </c>
      <c r="C165" s="133" t="s">
        <v>716</v>
      </c>
      <c r="D165" s="133" t="s">
        <v>717</v>
      </c>
      <c r="E165" s="155">
        <v>26.767199999999999</v>
      </c>
      <c r="F165" s="74">
        <v>27</v>
      </c>
      <c r="G165" s="87">
        <f t="shared" si="3"/>
        <v>135000</v>
      </c>
      <c r="H165" s="134" t="s">
        <v>718</v>
      </c>
      <c r="I165" s="133" t="s">
        <v>219</v>
      </c>
      <c r="J165" s="134" t="s">
        <v>719</v>
      </c>
      <c r="K165" s="133">
        <v>3043400063</v>
      </c>
      <c r="L165" s="133" t="s">
        <v>221</v>
      </c>
    </row>
    <row r="166" spans="1:12">
      <c r="A166" s="73">
        <v>163</v>
      </c>
      <c r="B166" s="133" t="s">
        <v>720</v>
      </c>
      <c r="C166" s="133" t="s">
        <v>721</v>
      </c>
      <c r="D166" s="133" t="s">
        <v>722</v>
      </c>
      <c r="E166" s="155">
        <v>9.6826000000000008</v>
      </c>
      <c r="F166" s="74">
        <v>10</v>
      </c>
      <c r="G166" s="87">
        <f t="shared" si="3"/>
        <v>50000</v>
      </c>
      <c r="H166" s="134" t="s">
        <v>723</v>
      </c>
      <c r="I166" s="133" t="s">
        <v>219</v>
      </c>
      <c r="J166" s="134" t="s">
        <v>724</v>
      </c>
      <c r="K166" s="133">
        <v>3043400064</v>
      </c>
      <c r="L166" s="133" t="s">
        <v>221</v>
      </c>
    </row>
    <row r="167" spans="1:12">
      <c r="A167" s="73">
        <v>164</v>
      </c>
      <c r="B167" s="133" t="s">
        <v>720</v>
      </c>
      <c r="C167" s="133" t="s">
        <v>725</v>
      </c>
      <c r="D167" s="133" t="s">
        <v>726</v>
      </c>
      <c r="E167" s="155">
        <v>5.8926999999999996</v>
      </c>
      <c r="F167" s="74">
        <v>6</v>
      </c>
      <c r="G167" s="87">
        <f t="shared" si="3"/>
        <v>30000</v>
      </c>
      <c r="H167" s="134" t="s">
        <v>727</v>
      </c>
      <c r="I167" s="133" t="s">
        <v>219</v>
      </c>
      <c r="J167" s="134" t="s">
        <v>728</v>
      </c>
      <c r="K167" s="133">
        <v>3043400065</v>
      </c>
      <c r="L167" s="133" t="s">
        <v>221</v>
      </c>
    </row>
    <row r="168" spans="1:12">
      <c r="A168" s="73">
        <v>165</v>
      </c>
      <c r="B168" s="133" t="s">
        <v>720</v>
      </c>
      <c r="C168" s="133" t="s">
        <v>729</v>
      </c>
      <c r="D168" s="133" t="s">
        <v>730</v>
      </c>
      <c r="E168" s="155">
        <v>62.240200000000002</v>
      </c>
      <c r="F168" s="74">
        <v>63</v>
      </c>
      <c r="G168" s="87">
        <f t="shared" si="3"/>
        <v>315000</v>
      </c>
      <c r="H168" s="134" t="s">
        <v>731</v>
      </c>
      <c r="I168" s="133" t="s">
        <v>219</v>
      </c>
      <c r="J168" s="134" t="s">
        <v>732</v>
      </c>
      <c r="K168" s="133">
        <v>3043400066</v>
      </c>
      <c r="L168" s="133" t="s">
        <v>221</v>
      </c>
    </row>
    <row r="169" spans="1:12">
      <c r="A169" s="73">
        <v>166</v>
      </c>
      <c r="B169" s="135" t="s">
        <v>733</v>
      </c>
      <c r="C169" s="135" t="s">
        <v>734</v>
      </c>
      <c r="D169" s="137" t="s">
        <v>735</v>
      </c>
      <c r="E169" s="156">
        <v>8.1546000000000003</v>
      </c>
      <c r="F169" s="74">
        <v>9</v>
      </c>
      <c r="G169" s="87">
        <f t="shared" si="3"/>
        <v>45000</v>
      </c>
      <c r="H169" s="135">
        <v>818</v>
      </c>
      <c r="I169" s="115" t="s">
        <v>219</v>
      </c>
      <c r="J169" s="135">
        <v>1586</v>
      </c>
    </row>
    <row r="170" spans="1:12">
      <c r="A170" s="73">
        <v>167</v>
      </c>
      <c r="B170" s="135" t="s">
        <v>733</v>
      </c>
      <c r="C170" s="135" t="s">
        <v>736</v>
      </c>
      <c r="D170" s="137" t="s">
        <v>737</v>
      </c>
      <c r="E170" s="156">
        <v>12.7334</v>
      </c>
      <c r="F170" s="74">
        <v>13</v>
      </c>
      <c r="G170" s="87">
        <f t="shared" si="3"/>
        <v>65000</v>
      </c>
      <c r="H170" s="135">
        <v>819</v>
      </c>
      <c r="I170" s="115" t="s">
        <v>219</v>
      </c>
      <c r="J170" s="135">
        <v>1585</v>
      </c>
    </row>
    <row r="171" spans="1:12">
      <c r="A171" s="73">
        <v>168</v>
      </c>
      <c r="B171" s="135" t="s">
        <v>733</v>
      </c>
      <c r="C171" s="135" t="s">
        <v>738</v>
      </c>
      <c r="D171" s="137" t="s">
        <v>739</v>
      </c>
      <c r="E171" s="156">
        <v>7.4741999999999997</v>
      </c>
      <c r="F171" s="74">
        <v>8</v>
      </c>
      <c r="G171" s="87">
        <f t="shared" si="3"/>
        <v>40000</v>
      </c>
      <c r="H171" s="135">
        <v>821</v>
      </c>
      <c r="I171" s="115" t="s">
        <v>219</v>
      </c>
      <c r="J171" s="135">
        <v>464</v>
      </c>
    </row>
    <row r="172" spans="1:12">
      <c r="A172" s="73">
        <v>169</v>
      </c>
      <c r="B172" s="135" t="s">
        <v>733</v>
      </c>
      <c r="C172" s="135" t="s">
        <v>740</v>
      </c>
      <c r="D172" s="137" t="s">
        <v>741</v>
      </c>
      <c r="E172" s="157">
        <v>16.9635</v>
      </c>
      <c r="F172" s="74">
        <v>17</v>
      </c>
      <c r="G172" s="87">
        <f t="shared" si="3"/>
        <v>85000</v>
      </c>
      <c r="H172" s="135">
        <v>820</v>
      </c>
      <c r="I172" s="115" t="s">
        <v>219</v>
      </c>
      <c r="J172" s="135">
        <v>465</v>
      </c>
    </row>
    <row r="173" spans="1:12">
      <c r="A173" s="73">
        <v>170</v>
      </c>
      <c r="B173" s="135" t="s">
        <v>733</v>
      </c>
      <c r="C173" s="135" t="s">
        <v>742</v>
      </c>
      <c r="D173" s="137" t="s">
        <v>741</v>
      </c>
      <c r="E173" s="158">
        <v>19.735600000000002</v>
      </c>
      <c r="F173" s="74">
        <v>20</v>
      </c>
      <c r="G173" s="87">
        <f t="shared" si="3"/>
        <v>100000</v>
      </c>
      <c r="H173" s="135">
        <v>822</v>
      </c>
      <c r="I173" s="115" t="s">
        <v>219</v>
      </c>
      <c r="J173" s="135">
        <v>466</v>
      </c>
    </row>
    <row r="174" spans="1:12">
      <c r="A174" s="73">
        <v>171</v>
      </c>
      <c r="B174" s="135" t="s">
        <v>743</v>
      </c>
      <c r="C174" s="135" t="s">
        <v>744</v>
      </c>
      <c r="D174" s="137" t="s">
        <v>745</v>
      </c>
      <c r="E174" s="158">
        <v>24.3248</v>
      </c>
      <c r="F174" s="74">
        <v>25</v>
      </c>
      <c r="G174" s="87">
        <f t="shared" si="3"/>
        <v>125000</v>
      </c>
      <c r="H174" s="135">
        <v>823</v>
      </c>
      <c r="I174" s="115" t="s">
        <v>219</v>
      </c>
      <c r="J174" s="135">
        <v>1979</v>
      </c>
    </row>
    <row r="175" spans="1:12">
      <c r="A175" s="73">
        <v>172</v>
      </c>
      <c r="B175" s="135" t="s">
        <v>743</v>
      </c>
      <c r="C175" s="135" t="s">
        <v>746</v>
      </c>
      <c r="D175" s="137" t="s">
        <v>747</v>
      </c>
      <c r="E175" s="158">
        <v>69.074799999999996</v>
      </c>
      <c r="F175" s="74">
        <v>70</v>
      </c>
      <c r="G175" s="87">
        <f t="shared" si="3"/>
        <v>350000</v>
      </c>
      <c r="H175" s="135">
        <v>824</v>
      </c>
      <c r="I175" s="115" t="s">
        <v>219</v>
      </c>
      <c r="J175" s="135">
        <v>1981</v>
      </c>
    </row>
    <row r="176" spans="1:12">
      <c r="A176" s="73">
        <v>173</v>
      </c>
      <c r="B176" s="135" t="s">
        <v>743</v>
      </c>
      <c r="C176" s="135" t="s">
        <v>748</v>
      </c>
      <c r="D176" s="137" t="s">
        <v>749</v>
      </c>
      <c r="E176" s="158">
        <v>40.1496</v>
      </c>
      <c r="F176" s="74">
        <v>41</v>
      </c>
      <c r="G176" s="87">
        <f t="shared" si="3"/>
        <v>205000</v>
      </c>
      <c r="H176" s="135">
        <v>808</v>
      </c>
      <c r="I176" s="115" t="s">
        <v>219</v>
      </c>
      <c r="J176" s="135">
        <v>1982</v>
      </c>
    </row>
    <row r="177" spans="1:10">
      <c r="A177" s="73">
        <v>174</v>
      </c>
      <c r="B177" s="135" t="s">
        <v>743</v>
      </c>
      <c r="C177" s="135" t="s">
        <v>750</v>
      </c>
      <c r="D177" s="137" t="s">
        <v>751</v>
      </c>
      <c r="E177" s="158">
        <v>15.3432</v>
      </c>
      <c r="F177" s="74">
        <v>16</v>
      </c>
      <c r="G177" s="87">
        <f t="shared" si="3"/>
        <v>80000</v>
      </c>
      <c r="H177" s="135">
        <v>810</v>
      </c>
      <c r="I177" s="115" t="s">
        <v>219</v>
      </c>
      <c r="J177" s="135">
        <v>1983</v>
      </c>
    </row>
    <row r="178" spans="1:10">
      <c r="A178" s="73">
        <v>175</v>
      </c>
      <c r="B178" s="135" t="s">
        <v>743</v>
      </c>
      <c r="C178" s="135" t="s">
        <v>752</v>
      </c>
      <c r="D178" s="137" t="s">
        <v>753</v>
      </c>
      <c r="E178" s="158">
        <v>129.1566</v>
      </c>
      <c r="F178" s="74">
        <v>130</v>
      </c>
      <c r="G178" s="87">
        <f t="shared" si="3"/>
        <v>650000</v>
      </c>
      <c r="H178" s="135">
        <v>557</v>
      </c>
      <c r="I178" s="115" t="s">
        <v>219</v>
      </c>
      <c r="J178" s="135">
        <v>1994</v>
      </c>
    </row>
    <row r="179" spans="1:10">
      <c r="A179" s="73">
        <v>176</v>
      </c>
      <c r="B179" s="135" t="s">
        <v>743</v>
      </c>
      <c r="C179" s="135" t="s">
        <v>754</v>
      </c>
      <c r="D179" s="137" t="s">
        <v>755</v>
      </c>
      <c r="E179" s="158">
        <v>40.794400000000003</v>
      </c>
      <c r="F179" s="74">
        <v>41</v>
      </c>
      <c r="G179" s="87">
        <f t="shared" si="3"/>
        <v>205000</v>
      </c>
      <c r="H179" s="135">
        <v>825</v>
      </c>
      <c r="I179" s="115" t="s">
        <v>219</v>
      </c>
      <c r="J179" s="135">
        <v>1984</v>
      </c>
    </row>
    <row r="180" spans="1:10">
      <c r="A180" s="73">
        <v>177</v>
      </c>
      <c r="B180" s="135" t="s">
        <v>743</v>
      </c>
      <c r="C180" s="135" t="s">
        <v>756</v>
      </c>
      <c r="D180" s="137" t="s">
        <v>757</v>
      </c>
      <c r="E180" s="158">
        <v>12.5547</v>
      </c>
      <c r="F180" s="74">
        <v>13</v>
      </c>
      <c r="G180" s="87">
        <f t="shared" si="3"/>
        <v>65000</v>
      </c>
      <c r="H180" s="135">
        <v>811</v>
      </c>
      <c r="I180" s="115" t="s">
        <v>219</v>
      </c>
      <c r="J180" s="135">
        <v>1985</v>
      </c>
    </row>
    <row r="181" spans="1:10">
      <c r="A181" s="73">
        <v>178</v>
      </c>
      <c r="B181" s="135" t="s">
        <v>743</v>
      </c>
      <c r="C181" s="135" t="s">
        <v>758</v>
      </c>
      <c r="D181" s="137" t="s">
        <v>759</v>
      </c>
      <c r="E181" s="158">
        <v>314.54539999999997</v>
      </c>
      <c r="F181" s="74">
        <v>315</v>
      </c>
      <c r="G181" s="87">
        <f t="shared" si="3"/>
        <v>1575000</v>
      </c>
      <c r="H181" s="135">
        <v>551</v>
      </c>
      <c r="I181" s="115" t="s">
        <v>219</v>
      </c>
      <c r="J181" s="135">
        <v>1986</v>
      </c>
    </row>
    <row r="182" spans="1:10">
      <c r="A182" s="73">
        <v>179</v>
      </c>
      <c r="B182" s="135" t="s">
        <v>743</v>
      </c>
      <c r="C182" s="135" t="s">
        <v>760</v>
      </c>
      <c r="D182" s="137" t="s">
        <v>761</v>
      </c>
      <c r="E182" s="158">
        <v>18.746099999999998</v>
      </c>
      <c r="F182" s="74">
        <v>19</v>
      </c>
      <c r="G182" s="87">
        <f t="shared" si="3"/>
        <v>95000</v>
      </c>
      <c r="H182" s="135">
        <v>559</v>
      </c>
      <c r="I182" s="115" t="s">
        <v>219</v>
      </c>
      <c r="J182" s="135">
        <v>1987</v>
      </c>
    </row>
    <row r="183" spans="1:10">
      <c r="A183" s="73">
        <v>180</v>
      </c>
      <c r="B183" s="135" t="s">
        <v>743</v>
      </c>
      <c r="C183" s="135" t="s">
        <v>762</v>
      </c>
      <c r="D183" s="137" t="s">
        <v>761</v>
      </c>
      <c r="E183" s="158">
        <v>11.7117</v>
      </c>
      <c r="F183" s="74">
        <v>12</v>
      </c>
      <c r="G183" s="87">
        <f t="shared" si="3"/>
        <v>60000</v>
      </c>
      <c r="H183" s="135">
        <v>560</v>
      </c>
      <c r="I183" s="115" t="s">
        <v>219</v>
      </c>
      <c r="J183" s="135">
        <v>1988</v>
      </c>
    </row>
    <row r="184" spans="1:10">
      <c r="A184" s="73">
        <v>181</v>
      </c>
      <c r="B184" s="135" t="s">
        <v>743</v>
      </c>
      <c r="C184" s="135" t="s">
        <v>763</v>
      </c>
      <c r="D184" s="137" t="s">
        <v>764</v>
      </c>
      <c r="E184" s="158">
        <v>7.6584000000000003</v>
      </c>
      <c r="F184" s="74">
        <v>8</v>
      </c>
      <c r="G184" s="87">
        <f t="shared" si="3"/>
        <v>40000</v>
      </c>
      <c r="H184" s="135">
        <v>552</v>
      </c>
      <c r="I184" s="115" t="s">
        <v>219</v>
      </c>
      <c r="J184" s="135">
        <v>1989</v>
      </c>
    </row>
    <row r="185" spans="1:10">
      <c r="A185" s="73">
        <v>182</v>
      </c>
      <c r="B185" s="135" t="s">
        <v>743</v>
      </c>
      <c r="C185" s="135" t="s">
        <v>765</v>
      </c>
      <c r="D185" s="137" t="s">
        <v>766</v>
      </c>
      <c r="E185" s="158">
        <v>10.6898</v>
      </c>
      <c r="F185" s="74">
        <v>11</v>
      </c>
      <c r="G185" s="87">
        <f t="shared" si="3"/>
        <v>55000</v>
      </c>
      <c r="H185" s="135">
        <v>553</v>
      </c>
      <c r="I185" s="115" t="s">
        <v>219</v>
      </c>
      <c r="J185" s="135">
        <v>1990</v>
      </c>
    </row>
    <row r="186" spans="1:10">
      <c r="A186" s="73">
        <v>183</v>
      </c>
      <c r="B186" s="135" t="s">
        <v>743</v>
      </c>
      <c r="C186" s="135" t="s">
        <v>767</v>
      </c>
      <c r="D186" s="137" t="s">
        <v>768</v>
      </c>
      <c r="E186" s="158">
        <v>80.185500000000005</v>
      </c>
      <c r="F186" s="74">
        <v>81</v>
      </c>
      <c r="G186" s="87">
        <f t="shared" si="3"/>
        <v>405000</v>
      </c>
      <c r="H186" s="135">
        <v>554</v>
      </c>
      <c r="I186" s="115" t="s">
        <v>219</v>
      </c>
      <c r="J186" s="135">
        <v>1991</v>
      </c>
    </row>
    <row r="187" spans="1:10">
      <c r="A187" s="73">
        <v>184</v>
      </c>
      <c r="B187" s="135" t="s">
        <v>743</v>
      </c>
      <c r="C187" s="135" t="s">
        <v>769</v>
      </c>
      <c r="D187" s="137" t="s">
        <v>770</v>
      </c>
      <c r="E187" s="158">
        <v>14.1485</v>
      </c>
      <c r="F187" s="74">
        <v>15</v>
      </c>
      <c r="G187" s="87">
        <f t="shared" si="3"/>
        <v>75000</v>
      </c>
      <c r="H187" s="135">
        <v>555</v>
      </c>
      <c r="I187" s="115" t="s">
        <v>219</v>
      </c>
      <c r="J187" s="135">
        <v>1992</v>
      </c>
    </row>
    <row r="188" spans="1:10">
      <c r="A188" s="73">
        <v>185</v>
      </c>
      <c r="B188" s="135" t="s">
        <v>743</v>
      </c>
      <c r="C188" s="135" t="s">
        <v>771</v>
      </c>
      <c r="D188" s="137" t="s">
        <v>772</v>
      </c>
      <c r="E188" s="158">
        <v>6.8388999999999998</v>
      </c>
      <c r="F188" s="74">
        <v>7</v>
      </c>
      <c r="G188" s="87">
        <f t="shared" si="3"/>
        <v>35000</v>
      </c>
      <c r="H188" s="135">
        <v>556</v>
      </c>
      <c r="I188" s="115" t="s">
        <v>219</v>
      </c>
      <c r="J188" s="135">
        <v>1993</v>
      </c>
    </row>
    <row r="189" spans="1:10">
      <c r="A189" s="73">
        <v>186</v>
      </c>
      <c r="B189" s="135" t="s">
        <v>773</v>
      </c>
      <c r="C189" s="135" t="s">
        <v>774</v>
      </c>
      <c r="D189" s="137" t="s">
        <v>775</v>
      </c>
      <c r="E189" s="158">
        <v>30.3123</v>
      </c>
      <c r="F189" s="74">
        <v>31</v>
      </c>
      <c r="G189" s="87">
        <f t="shared" si="3"/>
        <v>155000</v>
      </c>
      <c r="H189" s="135">
        <v>558</v>
      </c>
      <c r="I189" s="115" t="s">
        <v>219</v>
      </c>
      <c r="J189" s="135">
        <v>1995</v>
      </c>
    </row>
    <row r="190" spans="1:10">
      <c r="A190" s="73">
        <v>187</v>
      </c>
      <c r="B190" s="135" t="s">
        <v>776</v>
      </c>
      <c r="C190" s="135" t="s">
        <v>777</v>
      </c>
      <c r="D190" s="137" t="s">
        <v>778</v>
      </c>
      <c r="E190" s="158">
        <v>2.5163000000000002</v>
      </c>
      <c r="F190" s="74">
        <v>3</v>
      </c>
      <c r="G190" s="87">
        <f t="shared" si="3"/>
        <v>15000</v>
      </c>
      <c r="H190" s="135">
        <v>564</v>
      </c>
      <c r="I190" s="115" t="s">
        <v>219</v>
      </c>
      <c r="J190" s="135">
        <v>1996</v>
      </c>
    </row>
    <row r="191" spans="1:10">
      <c r="A191" s="73">
        <v>188</v>
      </c>
      <c r="B191" s="135" t="s">
        <v>743</v>
      </c>
      <c r="C191" s="135" t="s">
        <v>779</v>
      </c>
      <c r="D191" s="137" t="s">
        <v>780</v>
      </c>
      <c r="E191" s="158">
        <v>15.2921</v>
      </c>
      <c r="F191" s="74">
        <v>16</v>
      </c>
      <c r="G191" s="87">
        <f t="shared" si="3"/>
        <v>80000</v>
      </c>
      <c r="H191" s="135">
        <v>565</v>
      </c>
      <c r="I191" s="115" t="s">
        <v>219</v>
      </c>
      <c r="J191" s="135">
        <v>1997</v>
      </c>
    </row>
    <row r="192" spans="1:10">
      <c r="A192" s="73">
        <v>189</v>
      </c>
      <c r="B192" s="135" t="s">
        <v>743</v>
      </c>
      <c r="C192" s="135" t="s">
        <v>781</v>
      </c>
      <c r="D192" s="137" t="s">
        <v>780</v>
      </c>
      <c r="E192" s="158">
        <v>24.711500000000001</v>
      </c>
      <c r="F192" s="74">
        <v>25</v>
      </c>
      <c r="G192" s="87">
        <f t="shared" si="3"/>
        <v>125000</v>
      </c>
      <c r="H192" s="136">
        <v>566</v>
      </c>
      <c r="I192" s="115" t="s">
        <v>219</v>
      </c>
      <c r="J192" s="135">
        <v>1998</v>
      </c>
    </row>
    <row r="193" spans="1:12">
      <c r="A193" s="73">
        <v>190</v>
      </c>
      <c r="B193" s="137" t="s">
        <v>782</v>
      </c>
      <c r="C193" s="137" t="s">
        <v>783</v>
      </c>
      <c r="D193" s="137" t="s">
        <v>784</v>
      </c>
      <c r="E193" s="159">
        <v>326</v>
      </c>
      <c r="F193" s="74">
        <v>327</v>
      </c>
      <c r="G193" s="87">
        <f t="shared" si="3"/>
        <v>1635000</v>
      </c>
      <c r="H193" s="138">
        <v>3964</v>
      </c>
      <c r="I193" s="139" t="s">
        <v>785</v>
      </c>
      <c r="J193" s="140">
        <v>82</v>
      </c>
      <c r="K193" s="141">
        <v>3027200025</v>
      </c>
      <c r="L193" s="137" t="s">
        <v>786</v>
      </c>
    </row>
    <row r="194" spans="1:12">
      <c r="A194" s="73">
        <v>191</v>
      </c>
      <c r="B194" s="137" t="s">
        <v>787</v>
      </c>
      <c r="C194" s="137" t="s">
        <v>788</v>
      </c>
      <c r="D194" s="137" t="s">
        <v>789</v>
      </c>
      <c r="E194" s="159">
        <v>48</v>
      </c>
      <c r="F194" s="74">
        <v>48</v>
      </c>
      <c r="G194" s="87">
        <f t="shared" si="3"/>
        <v>240000</v>
      </c>
      <c r="H194" s="138">
        <v>3968</v>
      </c>
      <c r="I194" s="139" t="s">
        <v>786</v>
      </c>
      <c r="J194" s="140">
        <v>84</v>
      </c>
      <c r="K194" s="141">
        <v>3027200027</v>
      </c>
      <c r="L194" s="137" t="s">
        <v>785</v>
      </c>
    </row>
    <row r="195" spans="1:12">
      <c r="A195" s="73">
        <v>192</v>
      </c>
      <c r="B195" s="137" t="s">
        <v>790</v>
      </c>
      <c r="C195" s="137" t="s">
        <v>791</v>
      </c>
      <c r="D195" s="137" t="s">
        <v>792</v>
      </c>
      <c r="E195" s="160" t="s">
        <v>1012</v>
      </c>
      <c r="F195" s="74"/>
      <c r="G195" s="87">
        <f t="shared" si="3"/>
        <v>0</v>
      </c>
      <c r="H195" s="138">
        <v>3966</v>
      </c>
      <c r="I195" s="139" t="s">
        <v>793</v>
      </c>
      <c r="J195" s="142">
        <v>0</v>
      </c>
      <c r="K195" s="137" t="s">
        <v>794</v>
      </c>
      <c r="L195" s="137" t="s">
        <v>795</v>
      </c>
    </row>
    <row r="196" spans="1:12">
      <c r="A196" s="73">
        <v>193</v>
      </c>
      <c r="B196" s="137" t="s">
        <v>790</v>
      </c>
      <c r="C196" s="137" t="s">
        <v>791</v>
      </c>
      <c r="D196" s="137" t="s">
        <v>792</v>
      </c>
      <c r="E196" s="159">
        <v>62</v>
      </c>
      <c r="F196" s="74">
        <v>62</v>
      </c>
      <c r="G196" s="87">
        <f t="shared" si="3"/>
        <v>310000</v>
      </c>
      <c r="H196" s="138">
        <v>3967</v>
      </c>
      <c r="I196" s="139" t="s">
        <v>786</v>
      </c>
      <c r="J196" s="140">
        <v>83</v>
      </c>
      <c r="K196" s="137" t="s">
        <v>794</v>
      </c>
      <c r="L196" s="137" t="s">
        <v>786</v>
      </c>
    </row>
    <row r="197" spans="1:12">
      <c r="A197" s="73">
        <v>194</v>
      </c>
      <c r="B197" s="137" t="s">
        <v>796</v>
      </c>
      <c r="C197" s="137" t="s">
        <v>797</v>
      </c>
      <c r="D197" s="137" t="s">
        <v>798</v>
      </c>
      <c r="E197" s="159">
        <v>21</v>
      </c>
      <c r="F197" s="74">
        <v>21</v>
      </c>
      <c r="G197" s="87">
        <f t="shared" si="3"/>
        <v>105000</v>
      </c>
      <c r="H197" s="138">
        <v>3963</v>
      </c>
      <c r="I197" s="139" t="s">
        <v>786</v>
      </c>
      <c r="J197" s="140">
        <v>1584</v>
      </c>
      <c r="K197" s="141">
        <v>3027200024</v>
      </c>
      <c r="L197" s="137" t="s">
        <v>786</v>
      </c>
    </row>
    <row r="198" spans="1:12">
      <c r="A198" s="73">
        <v>195</v>
      </c>
      <c r="B198" s="137" t="s">
        <v>790</v>
      </c>
      <c r="C198" s="137" t="s">
        <v>799</v>
      </c>
      <c r="D198" s="137" t="s">
        <v>800</v>
      </c>
      <c r="E198" s="159">
        <v>17</v>
      </c>
      <c r="F198" s="74">
        <v>17</v>
      </c>
      <c r="G198" s="87">
        <f t="shared" si="3"/>
        <v>85000</v>
      </c>
      <c r="H198" s="138">
        <v>3707</v>
      </c>
      <c r="I198" s="139" t="s">
        <v>786</v>
      </c>
      <c r="J198" s="140">
        <v>85</v>
      </c>
      <c r="K198" s="141">
        <v>3027200028</v>
      </c>
      <c r="L198" s="137" t="s">
        <v>786</v>
      </c>
    </row>
    <row r="199" spans="1:12">
      <c r="A199" s="73">
        <v>196</v>
      </c>
      <c r="B199" s="137" t="s">
        <v>796</v>
      </c>
      <c r="C199" s="137" t="s">
        <v>801</v>
      </c>
      <c r="D199" s="137" t="s">
        <v>802</v>
      </c>
      <c r="E199" s="159">
        <v>57</v>
      </c>
      <c r="F199" s="168">
        <v>57</v>
      </c>
      <c r="G199" s="87">
        <f t="shared" si="3"/>
        <v>285000</v>
      </c>
      <c r="H199" s="138">
        <v>4099</v>
      </c>
      <c r="I199" s="139" t="s">
        <v>786</v>
      </c>
      <c r="J199" s="140">
        <v>86</v>
      </c>
      <c r="K199" s="141">
        <v>3027200028</v>
      </c>
      <c r="L199" s="137" t="s">
        <v>786</v>
      </c>
    </row>
    <row r="200" spans="1:12">
      <c r="A200" s="73">
        <v>197</v>
      </c>
      <c r="B200" s="137" t="s">
        <v>803</v>
      </c>
      <c r="C200" s="137" t="s">
        <v>804</v>
      </c>
      <c r="D200" s="137" t="s">
        <v>805</v>
      </c>
      <c r="E200" s="159">
        <v>37</v>
      </c>
      <c r="F200" s="168">
        <v>37</v>
      </c>
      <c r="G200" s="87">
        <f t="shared" si="3"/>
        <v>185000</v>
      </c>
      <c r="H200" s="138">
        <v>4100</v>
      </c>
      <c r="I200" s="139" t="s">
        <v>786</v>
      </c>
      <c r="J200" s="140">
        <v>87</v>
      </c>
      <c r="K200" s="141">
        <v>3027200029</v>
      </c>
      <c r="L200" s="137" t="s">
        <v>786</v>
      </c>
    </row>
    <row r="201" spans="1:12">
      <c r="A201" s="73">
        <v>198</v>
      </c>
      <c r="B201" s="137" t="s">
        <v>803</v>
      </c>
      <c r="C201" s="137" t="s">
        <v>806</v>
      </c>
      <c r="D201" s="137" t="s">
        <v>807</v>
      </c>
      <c r="E201" s="159">
        <v>128</v>
      </c>
      <c r="F201" s="168">
        <v>128</v>
      </c>
      <c r="G201" s="87">
        <f t="shared" si="3"/>
        <v>640000</v>
      </c>
      <c r="H201" s="138">
        <v>11867</v>
      </c>
      <c r="I201" s="139" t="s">
        <v>786</v>
      </c>
      <c r="J201" s="140">
        <v>91</v>
      </c>
      <c r="K201" s="137" t="s">
        <v>808</v>
      </c>
      <c r="L201" s="137" t="s">
        <v>786</v>
      </c>
    </row>
    <row r="202" spans="1:12">
      <c r="A202" s="73">
        <v>199</v>
      </c>
      <c r="B202" s="137" t="s">
        <v>803</v>
      </c>
      <c r="C202" s="137" t="s">
        <v>806</v>
      </c>
      <c r="D202" s="137" t="s">
        <v>809</v>
      </c>
      <c r="E202" s="159">
        <v>57</v>
      </c>
      <c r="F202" s="168">
        <v>57</v>
      </c>
      <c r="G202" s="87">
        <f t="shared" si="3"/>
        <v>285000</v>
      </c>
      <c r="H202" s="138">
        <v>11868</v>
      </c>
      <c r="I202" s="139" t="s">
        <v>786</v>
      </c>
      <c r="J202" s="140">
        <v>90</v>
      </c>
      <c r="K202" s="137" t="s">
        <v>808</v>
      </c>
      <c r="L202" s="137" t="s">
        <v>786</v>
      </c>
    </row>
    <row r="203" spans="1:12">
      <c r="A203" s="73">
        <v>200</v>
      </c>
      <c r="B203" s="137" t="s">
        <v>796</v>
      </c>
      <c r="C203" s="137" t="s">
        <v>810</v>
      </c>
      <c r="D203" s="137" t="s">
        <v>811</v>
      </c>
      <c r="E203" s="159">
        <v>20</v>
      </c>
      <c r="F203" s="168">
        <v>20</v>
      </c>
      <c r="G203" s="87">
        <f t="shared" si="3"/>
        <v>100000</v>
      </c>
      <c r="H203" s="138">
        <v>1498</v>
      </c>
      <c r="I203" s="139" t="s">
        <v>786</v>
      </c>
      <c r="J203" s="140">
        <v>88</v>
      </c>
      <c r="K203" s="141">
        <v>3027200030</v>
      </c>
      <c r="L203" s="137" t="s">
        <v>786</v>
      </c>
    </row>
    <row r="204" spans="1:12">
      <c r="A204" s="73">
        <v>201</v>
      </c>
      <c r="B204" s="137" t="s">
        <v>812</v>
      </c>
      <c r="C204" s="137" t="s">
        <v>813</v>
      </c>
      <c r="D204" s="137" t="s">
        <v>814</v>
      </c>
      <c r="E204" s="159">
        <v>45</v>
      </c>
      <c r="F204" s="168">
        <v>45</v>
      </c>
      <c r="G204" s="87">
        <f t="shared" si="3"/>
        <v>225000</v>
      </c>
      <c r="H204" s="138">
        <v>1499</v>
      </c>
      <c r="I204" s="139" t="s">
        <v>786</v>
      </c>
      <c r="J204" s="140">
        <v>89</v>
      </c>
      <c r="K204" s="141">
        <v>3027200031</v>
      </c>
      <c r="L204" s="137" t="s">
        <v>786</v>
      </c>
    </row>
    <row r="205" spans="1:12">
      <c r="A205" s="73">
        <v>202</v>
      </c>
      <c r="B205" s="137" t="s">
        <v>796</v>
      </c>
      <c r="C205" s="137" t="s">
        <v>815</v>
      </c>
      <c r="D205" s="137" t="s">
        <v>816</v>
      </c>
      <c r="E205" s="159">
        <v>125</v>
      </c>
      <c r="F205" s="168">
        <v>125</v>
      </c>
      <c r="G205" s="87">
        <f t="shared" si="3"/>
        <v>625000</v>
      </c>
      <c r="H205" s="143">
        <v>11872</v>
      </c>
      <c r="I205" s="139" t="s">
        <v>786</v>
      </c>
      <c r="J205" s="140">
        <v>1509</v>
      </c>
      <c r="K205" s="141">
        <v>3027200034</v>
      </c>
      <c r="L205" s="137" t="s">
        <v>786</v>
      </c>
    </row>
    <row r="206" spans="1:12">
      <c r="A206" s="73">
        <v>203</v>
      </c>
      <c r="B206" s="137" t="s">
        <v>817</v>
      </c>
      <c r="C206" s="137" t="s">
        <v>818</v>
      </c>
      <c r="D206" s="137" t="s">
        <v>819</v>
      </c>
      <c r="E206" s="159">
        <v>252</v>
      </c>
      <c r="F206" s="168">
        <v>252</v>
      </c>
      <c r="G206" s="87">
        <f t="shared" si="3"/>
        <v>1260000</v>
      </c>
      <c r="H206" s="138">
        <v>11869</v>
      </c>
      <c r="I206" s="139" t="s">
        <v>786</v>
      </c>
      <c r="J206" s="140">
        <v>1508</v>
      </c>
      <c r="K206" s="141">
        <v>3027200033</v>
      </c>
      <c r="L206" s="137" t="s">
        <v>786</v>
      </c>
    </row>
    <row r="207" spans="1:12">
      <c r="A207" s="73">
        <v>204</v>
      </c>
      <c r="B207" s="137" t="s">
        <v>817</v>
      </c>
      <c r="C207" s="137" t="s">
        <v>818</v>
      </c>
      <c r="D207" s="137" t="s">
        <v>819</v>
      </c>
      <c r="E207" s="160" t="s">
        <v>1012</v>
      </c>
      <c r="F207" s="74"/>
      <c r="G207" s="87">
        <f t="shared" si="3"/>
        <v>0</v>
      </c>
      <c r="H207" s="138">
        <v>11870</v>
      </c>
      <c r="I207" s="139" t="s">
        <v>820</v>
      </c>
      <c r="J207" s="144"/>
      <c r="K207" s="141">
        <v>3027200033</v>
      </c>
      <c r="L207" s="137" t="s">
        <v>821</v>
      </c>
    </row>
    <row r="208" spans="1:12">
      <c r="A208" s="73">
        <v>205</v>
      </c>
      <c r="B208" s="137" t="s">
        <v>817</v>
      </c>
      <c r="C208" s="137" t="s">
        <v>818</v>
      </c>
      <c r="D208" s="137" t="s">
        <v>819</v>
      </c>
      <c r="E208" s="160" t="s">
        <v>1012</v>
      </c>
      <c r="F208" s="74"/>
      <c r="G208" s="87">
        <f t="shared" si="3"/>
        <v>0</v>
      </c>
      <c r="H208" s="138">
        <v>11871</v>
      </c>
      <c r="I208" s="139" t="s">
        <v>822</v>
      </c>
      <c r="J208" s="144"/>
      <c r="K208" s="145"/>
      <c r="L208" s="145"/>
    </row>
    <row r="209" spans="1:12">
      <c r="A209" s="73">
        <v>206</v>
      </c>
      <c r="B209" s="137" t="s">
        <v>823</v>
      </c>
      <c r="C209" s="137" t="s">
        <v>824</v>
      </c>
      <c r="D209" s="137" t="s">
        <v>825</v>
      </c>
      <c r="E209" s="159">
        <v>125.67</v>
      </c>
      <c r="F209" s="74">
        <v>126</v>
      </c>
      <c r="G209" s="87">
        <f t="shared" si="3"/>
        <v>630000</v>
      </c>
      <c r="H209" s="138">
        <v>3961</v>
      </c>
      <c r="I209" s="139" t="s">
        <v>826</v>
      </c>
      <c r="J209" s="140">
        <v>1582</v>
      </c>
      <c r="K209" s="141">
        <v>3027200022</v>
      </c>
      <c r="L209" s="137" t="s">
        <v>826</v>
      </c>
    </row>
    <row r="210" spans="1:12">
      <c r="A210" s="73">
        <v>207</v>
      </c>
      <c r="B210" s="137" t="s">
        <v>803</v>
      </c>
      <c r="C210" s="145"/>
      <c r="D210" s="137" t="s">
        <v>827</v>
      </c>
      <c r="E210" s="159">
        <v>79.757400000000004</v>
      </c>
      <c r="F210" s="74">
        <v>80</v>
      </c>
      <c r="G210" s="87">
        <f t="shared" ref="G210:G238" si="4">F210*5000</f>
        <v>400000</v>
      </c>
      <c r="H210" s="138">
        <v>3962</v>
      </c>
      <c r="I210" s="139" t="s">
        <v>786</v>
      </c>
      <c r="J210" s="146">
        <v>183</v>
      </c>
      <c r="K210" s="145"/>
      <c r="L210" s="137" t="s">
        <v>786</v>
      </c>
    </row>
    <row r="211" spans="1:12">
      <c r="A211" s="73">
        <v>208</v>
      </c>
      <c r="B211" s="133" t="s">
        <v>828</v>
      </c>
      <c r="C211" s="133" t="s">
        <v>829</v>
      </c>
      <c r="D211" s="133" t="s">
        <v>830</v>
      </c>
      <c r="E211" s="161">
        <v>51.84</v>
      </c>
      <c r="F211" s="74">
        <v>52</v>
      </c>
      <c r="G211" s="87">
        <f t="shared" si="4"/>
        <v>260000</v>
      </c>
      <c r="H211" s="133">
        <v>3521</v>
      </c>
      <c r="I211" s="133" t="s">
        <v>219</v>
      </c>
      <c r="J211" s="133">
        <v>154</v>
      </c>
      <c r="K211" s="133">
        <v>3042400097</v>
      </c>
      <c r="L211" s="133" t="s">
        <v>221</v>
      </c>
    </row>
    <row r="212" spans="1:12">
      <c r="A212" s="73">
        <v>209</v>
      </c>
      <c r="B212" s="133" t="s">
        <v>698</v>
      </c>
      <c r="C212" s="133" t="s">
        <v>831</v>
      </c>
      <c r="D212" s="133" t="s">
        <v>832</v>
      </c>
      <c r="E212" s="161">
        <v>17.59</v>
      </c>
      <c r="F212" s="74">
        <v>18</v>
      </c>
      <c r="G212" s="87">
        <f t="shared" si="4"/>
        <v>90000</v>
      </c>
      <c r="H212" s="134" t="s">
        <v>833</v>
      </c>
      <c r="I212" s="133" t="s">
        <v>219</v>
      </c>
      <c r="J212" s="134" t="s">
        <v>834</v>
      </c>
      <c r="K212" s="133">
        <v>3042400088</v>
      </c>
      <c r="L212" s="133" t="s">
        <v>221</v>
      </c>
    </row>
    <row r="213" spans="1:12">
      <c r="A213" s="73">
        <v>210</v>
      </c>
      <c r="B213" s="133" t="s">
        <v>835</v>
      </c>
      <c r="C213" s="133" t="s">
        <v>836</v>
      </c>
      <c r="D213" s="133" t="s">
        <v>837</v>
      </c>
      <c r="E213" s="161">
        <v>39.57</v>
      </c>
      <c r="F213" s="74">
        <v>40</v>
      </c>
      <c r="G213" s="87">
        <f t="shared" si="4"/>
        <v>200000</v>
      </c>
      <c r="H213" s="134" t="s">
        <v>838</v>
      </c>
      <c r="I213" s="133" t="s">
        <v>219</v>
      </c>
      <c r="J213" s="134" t="s">
        <v>839</v>
      </c>
      <c r="K213" s="133">
        <v>3042400096</v>
      </c>
      <c r="L213" s="133" t="s">
        <v>221</v>
      </c>
    </row>
    <row r="214" spans="1:12">
      <c r="A214" s="73">
        <v>211</v>
      </c>
      <c r="B214" s="133" t="s">
        <v>698</v>
      </c>
      <c r="C214" s="133" t="s">
        <v>840</v>
      </c>
      <c r="D214" s="133" t="s">
        <v>841</v>
      </c>
      <c r="E214" s="161">
        <v>8.99</v>
      </c>
      <c r="F214" s="74">
        <v>9</v>
      </c>
      <c r="G214" s="87">
        <f t="shared" si="4"/>
        <v>45000</v>
      </c>
      <c r="H214" s="134" t="s">
        <v>842</v>
      </c>
      <c r="I214" s="133" t="s">
        <v>219</v>
      </c>
      <c r="J214" s="134" t="s">
        <v>843</v>
      </c>
      <c r="K214" s="133">
        <v>3042400093</v>
      </c>
      <c r="L214" s="133" t="s">
        <v>221</v>
      </c>
    </row>
    <row r="215" spans="1:12">
      <c r="A215" s="73">
        <v>212</v>
      </c>
      <c r="B215" s="133" t="s">
        <v>698</v>
      </c>
      <c r="C215" s="133" t="s">
        <v>844</v>
      </c>
      <c r="D215" s="133" t="s">
        <v>845</v>
      </c>
      <c r="E215" s="161">
        <v>26.53</v>
      </c>
      <c r="F215" s="74">
        <v>27</v>
      </c>
      <c r="G215" s="87">
        <f t="shared" si="4"/>
        <v>135000</v>
      </c>
      <c r="H215" s="134" t="s">
        <v>846</v>
      </c>
      <c r="I215" s="133" t="s">
        <v>219</v>
      </c>
      <c r="J215" s="134" t="s">
        <v>847</v>
      </c>
      <c r="K215" s="133">
        <v>3042400085</v>
      </c>
      <c r="L215" s="133" t="s">
        <v>221</v>
      </c>
    </row>
    <row r="216" spans="1:12">
      <c r="A216" s="73">
        <v>213</v>
      </c>
      <c r="B216" s="133" t="s">
        <v>698</v>
      </c>
      <c r="C216" s="133" t="s">
        <v>840</v>
      </c>
      <c r="D216" s="133" t="s">
        <v>848</v>
      </c>
      <c r="E216" s="161">
        <v>4.78</v>
      </c>
      <c r="F216" s="74">
        <v>5</v>
      </c>
      <c r="G216" s="87">
        <f t="shared" si="4"/>
        <v>25000</v>
      </c>
      <c r="H216" s="134" t="s">
        <v>849</v>
      </c>
      <c r="I216" s="133" t="s">
        <v>219</v>
      </c>
      <c r="J216" s="134" t="s">
        <v>850</v>
      </c>
      <c r="K216" s="133">
        <v>3042400091</v>
      </c>
      <c r="L216" s="133" t="s">
        <v>221</v>
      </c>
    </row>
    <row r="217" spans="1:12">
      <c r="A217" s="73">
        <v>214</v>
      </c>
      <c r="B217" s="133" t="s">
        <v>698</v>
      </c>
      <c r="C217" s="133" t="s">
        <v>851</v>
      </c>
      <c r="D217" s="133" t="s">
        <v>852</v>
      </c>
      <c r="E217" s="161">
        <v>12.96</v>
      </c>
      <c r="F217" s="74">
        <v>13</v>
      </c>
      <c r="G217" s="87">
        <f t="shared" si="4"/>
        <v>65000</v>
      </c>
      <c r="H217" s="134" t="s">
        <v>853</v>
      </c>
      <c r="I217" s="133" t="s">
        <v>219</v>
      </c>
      <c r="J217" s="134" t="s">
        <v>854</v>
      </c>
      <c r="K217" s="133">
        <v>3042400084</v>
      </c>
      <c r="L217" s="133" t="s">
        <v>221</v>
      </c>
    </row>
    <row r="218" spans="1:12">
      <c r="A218" s="73">
        <v>215</v>
      </c>
      <c r="B218" s="133" t="s">
        <v>828</v>
      </c>
      <c r="C218" s="133" t="s">
        <v>855</v>
      </c>
      <c r="D218" s="133" t="s">
        <v>856</v>
      </c>
      <c r="E218" s="161">
        <v>95.41</v>
      </c>
      <c r="F218" s="74">
        <v>96</v>
      </c>
      <c r="G218" s="87">
        <f t="shared" si="4"/>
        <v>480000</v>
      </c>
      <c r="H218" s="134" t="s">
        <v>857</v>
      </c>
      <c r="I218" s="133" t="s">
        <v>219</v>
      </c>
      <c r="J218" s="134" t="s">
        <v>858</v>
      </c>
      <c r="K218" s="133">
        <v>3042400098</v>
      </c>
      <c r="L218" s="133" t="s">
        <v>221</v>
      </c>
    </row>
    <row r="219" spans="1:12">
      <c r="A219" s="73">
        <v>216</v>
      </c>
      <c r="B219" s="133" t="s">
        <v>859</v>
      </c>
      <c r="C219" s="133" t="s">
        <v>860</v>
      </c>
      <c r="D219" s="133" t="s">
        <v>861</v>
      </c>
      <c r="E219" s="161">
        <v>21.99</v>
      </c>
      <c r="F219" s="74">
        <v>22</v>
      </c>
      <c r="G219" s="87">
        <f t="shared" si="4"/>
        <v>110000</v>
      </c>
      <c r="H219" s="134" t="s">
        <v>862</v>
      </c>
      <c r="I219" s="133" t="s">
        <v>219</v>
      </c>
      <c r="J219" s="134" t="s">
        <v>863</v>
      </c>
      <c r="K219" s="133">
        <v>3042400095</v>
      </c>
      <c r="L219" s="133" t="s">
        <v>221</v>
      </c>
    </row>
    <row r="220" spans="1:12">
      <c r="A220" s="73">
        <v>217</v>
      </c>
      <c r="B220" s="133" t="s">
        <v>698</v>
      </c>
      <c r="C220" s="133" t="s">
        <v>864</v>
      </c>
      <c r="D220" s="133" t="s">
        <v>865</v>
      </c>
      <c r="E220" s="161">
        <v>40.54</v>
      </c>
      <c r="F220" s="74">
        <v>41</v>
      </c>
      <c r="G220" s="87">
        <f t="shared" si="4"/>
        <v>205000</v>
      </c>
      <c r="H220" s="134" t="s">
        <v>866</v>
      </c>
      <c r="I220" s="133" t="s">
        <v>219</v>
      </c>
      <c r="J220" s="134" t="s">
        <v>867</v>
      </c>
      <c r="K220" s="133" t="s">
        <v>868</v>
      </c>
      <c r="L220" s="133" t="s">
        <v>221</v>
      </c>
    </row>
    <row r="221" spans="1:12">
      <c r="A221" s="73">
        <v>218</v>
      </c>
      <c r="B221" s="133" t="s">
        <v>698</v>
      </c>
      <c r="C221" s="133" t="s">
        <v>869</v>
      </c>
      <c r="D221" s="133" t="s">
        <v>870</v>
      </c>
      <c r="E221" s="161">
        <v>30.52</v>
      </c>
      <c r="F221" s="74">
        <v>31</v>
      </c>
      <c r="G221" s="87">
        <f t="shared" si="4"/>
        <v>155000</v>
      </c>
      <c r="H221" s="133">
        <v>3519</v>
      </c>
      <c r="I221" s="133" t="s">
        <v>219</v>
      </c>
      <c r="J221" s="134" t="s">
        <v>871</v>
      </c>
      <c r="K221" s="133">
        <v>3042400094</v>
      </c>
      <c r="L221" s="133" t="s">
        <v>221</v>
      </c>
    </row>
    <row r="222" spans="1:12">
      <c r="A222" s="73">
        <v>219</v>
      </c>
      <c r="B222" s="133" t="s">
        <v>698</v>
      </c>
      <c r="C222" s="133" t="s">
        <v>872</v>
      </c>
      <c r="D222" s="133" t="s">
        <v>873</v>
      </c>
      <c r="E222" s="161">
        <v>17.399999999999999</v>
      </c>
      <c r="F222" s="74">
        <v>18</v>
      </c>
      <c r="G222" s="87">
        <f t="shared" si="4"/>
        <v>90000</v>
      </c>
      <c r="H222" s="134" t="s">
        <v>874</v>
      </c>
      <c r="I222" s="133" t="s">
        <v>219</v>
      </c>
      <c r="J222" s="134" t="s">
        <v>875</v>
      </c>
      <c r="K222" s="133">
        <v>3042400087</v>
      </c>
      <c r="L222" s="133" t="s">
        <v>221</v>
      </c>
    </row>
    <row r="223" spans="1:12">
      <c r="A223" s="73">
        <v>220</v>
      </c>
      <c r="B223" s="133" t="s">
        <v>698</v>
      </c>
      <c r="C223" s="133" t="s">
        <v>872</v>
      </c>
      <c r="D223" s="133" t="s">
        <v>873</v>
      </c>
      <c r="E223" s="161">
        <v>16.97</v>
      </c>
      <c r="F223" s="74">
        <v>17</v>
      </c>
      <c r="G223" s="87">
        <f t="shared" si="4"/>
        <v>85000</v>
      </c>
      <c r="H223" s="134" t="s">
        <v>876</v>
      </c>
      <c r="I223" s="133" t="s">
        <v>219</v>
      </c>
      <c r="J223" s="134" t="s">
        <v>877</v>
      </c>
      <c r="K223" s="133">
        <v>3042400086</v>
      </c>
      <c r="L223" s="133" t="s">
        <v>221</v>
      </c>
    </row>
    <row r="224" spans="1:12">
      <c r="A224" s="73">
        <v>221</v>
      </c>
      <c r="B224" s="133" t="s">
        <v>698</v>
      </c>
      <c r="C224" s="133" t="s">
        <v>878</v>
      </c>
      <c r="D224" s="133" t="s">
        <v>879</v>
      </c>
      <c r="E224" s="161">
        <v>41</v>
      </c>
      <c r="F224" s="74">
        <v>41</v>
      </c>
      <c r="G224" s="87">
        <f t="shared" si="4"/>
        <v>205000</v>
      </c>
      <c r="H224" s="134" t="s">
        <v>880</v>
      </c>
      <c r="I224" s="133" t="s">
        <v>219</v>
      </c>
      <c r="J224" s="134" t="s">
        <v>881</v>
      </c>
      <c r="K224" s="133">
        <v>3042400089</v>
      </c>
      <c r="L224" s="133" t="s">
        <v>221</v>
      </c>
    </row>
    <row r="225" spans="1:12">
      <c r="A225" s="73">
        <v>222</v>
      </c>
      <c r="B225" s="133" t="s">
        <v>859</v>
      </c>
      <c r="C225" s="133" t="s">
        <v>882</v>
      </c>
      <c r="D225" s="133" t="s">
        <v>883</v>
      </c>
      <c r="E225" s="161">
        <v>76</v>
      </c>
      <c r="F225" s="74">
        <v>76</v>
      </c>
      <c r="G225" s="87">
        <f t="shared" si="4"/>
        <v>380000</v>
      </c>
      <c r="H225" s="134" t="s">
        <v>884</v>
      </c>
      <c r="I225" s="133" t="s">
        <v>219</v>
      </c>
      <c r="J225" s="134" t="s">
        <v>885</v>
      </c>
      <c r="K225" s="133" t="s">
        <v>886</v>
      </c>
      <c r="L225" s="133" t="s">
        <v>221</v>
      </c>
    </row>
    <row r="226" spans="1:12">
      <c r="A226" s="73">
        <v>223</v>
      </c>
      <c r="B226" s="73" t="s">
        <v>555</v>
      </c>
      <c r="C226" s="73" t="s">
        <v>887</v>
      </c>
      <c r="D226" s="73" t="s">
        <v>888</v>
      </c>
      <c r="E226" s="162">
        <v>24.4754</v>
      </c>
      <c r="F226" s="74">
        <v>25</v>
      </c>
      <c r="G226" s="87">
        <f t="shared" si="4"/>
        <v>125000</v>
      </c>
      <c r="H226" s="76" t="s">
        <v>889</v>
      </c>
      <c r="I226" s="73" t="s">
        <v>890</v>
      </c>
      <c r="J226" s="76" t="s">
        <v>891</v>
      </c>
      <c r="K226" s="73">
        <v>3042100078</v>
      </c>
      <c r="L226" s="73" t="s">
        <v>892</v>
      </c>
    </row>
    <row r="227" spans="1:12">
      <c r="A227" s="73">
        <v>224</v>
      </c>
      <c r="B227" s="73" t="s">
        <v>555</v>
      </c>
      <c r="C227" s="73" t="s">
        <v>893</v>
      </c>
      <c r="D227" s="73" t="s">
        <v>894</v>
      </c>
      <c r="E227" s="162">
        <v>11.183999999999999</v>
      </c>
      <c r="F227" s="74">
        <v>12</v>
      </c>
      <c r="G227" s="87">
        <f t="shared" si="4"/>
        <v>60000</v>
      </c>
      <c r="H227" s="76" t="s">
        <v>895</v>
      </c>
      <c r="I227" s="73" t="s">
        <v>890</v>
      </c>
      <c r="J227" s="76" t="s">
        <v>896</v>
      </c>
      <c r="K227" s="73">
        <v>3042100079</v>
      </c>
      <c r="L227" s="73" t="s">
        <v>892</v>
      </c>
    </row>
    <row r="228" spans="1:12">
      <c r="A228" s="73">
        <v>225</v>
      </c>
      <c r="B228" s="73" t="s">
        <v>555</v>
      </c>
      <c r="C228" s="93" t="s">
        <v>897</v>
      </c>
      <c r="D228" s="73" t="s">
        <v>898</v>
      </c>
      <c r="E228" s="162">
        <v>22.769300000000001</v>
      </c>
      <c r="F228" s="74">
        <v>23</v>
      </c>
      <c r="G228" s="87">
        <f t="shared" si="4"/>
        <v>115000</v>
      </c>
      <c r="H228" s="76" t="s">
        <v>899</v>
      </c>
      <c r="I228" s="73" t="s">
        <v>890</v>
      </c>
      <c r="J228" s="92" t="s">
        <v>900</v>
      </c>
      <c r="K228" s="73">
        <v>3042100080</v>
      </c>
      <c r="L228" s="73" t="s">
        <v>892</v>
      </c>
    </row>
    <row r="229" spans="1:12">
      <c r="A229" s="73">
        <v>226</v>
      </c>
      <c r="B229" s="73" t="s">
        <v>555</v>
      </c>
      <c r="C229" s="73" t="s">
        <v>901</v>
      </c>
      <c r="D229" s="73" t="s">
        <v>902</v>
      </c>
      <c r="E229" s="162">
        <v>3.6768000000000001</v>
      </c>
      <c r="F229" s="74">
        <v>4</v>
      </c>
      <c r="G229" s="87">
        <f t="shared" si="4"/>
        <v>20000</v>
      </c>
      <c r="H229" s="76" t="s">
        <v>903</v>
      </c>
      <c r="I229" s="73" t="s">
        <v>890</v>
      </c>
      <c r="J229" s="76" t="s">
        <v>904</v>
      </c>
      <c r="K229" s="73">
        <v>3042100081</v>
      </c>
      <c r="L229" s="73" t="s">
        <v>892</v>
      </c>
    </row>
    <row r="230" spans="1:12">
      <c r="A230" s="73">
        <v>227</v>
      </c>
      <c r="B230" s="73" t="s">
        <v>555</v>
      </c>
      <c r="C230" s="73" t="s">
        <v>905</v>
      </c>
      <c r="D230" s="73" t="s">
        <v>906</v>
      </c>
      <c r="E230" s="162">
        <v>7.3799000000000001</v>
      </c>
      <c r="F230" s="74">
        <v>8</v>
      </c>
      <c r="G230" s="87">
        <f t="shared" si="4"/>
        <v>40000</v>
      </c>
      <c r="H230" s="76" t="s">
        <v>907</v>
      </c>
      <c r="I230" s="73" t="s">
        <v>890</v>
      </c>
      <c r="J230" s="76" t="s">
        <v>908</v>
      </c>
      <c r="K230" s="73">
        <v>3042100085</v>
      </c>
      <c r="L230" s="73" t="s">
        <v>892</v>
      </c>
    </row>
    <row r="231" spans="1:12">
      <c r="A231" s="73">
        <v>228</v>
      </c>
      <c r="B231" s="73" t="s">
        <v>555</v>
      </c>
      <c r="C231" s="73" t="s">
        <v>909</v>
      </c>
      <c r="D231" s="73" t="s">
        <v>910</v>
      </c>
      <c r="E231" s="162">
        <v>11.6448</v>
      </c>
      <c r="F231" s="74">
        <v>12</v>
      </c>
      <c r="G231" s="87">
        <f t="shared" si="4"/>
        <v>60000</v>
      </c>
      <c r="H231" s="76" t="s">
        <v>911</v>
      </c>
      <c r="I231" s="73" t="s">
        <v>890</v>
      </c>
      <c r="J231" s="76" t="s">
        <v>912</v>
      </c>
      <c r="K231" s="73">
        <v>3042100084</v>
      </c>
      <c r="L231" s="73" t="s">
        <v>892</v>
      </c>
    </row>
    <row r="232" spans="1:12">
      <c r="A232" s="73">
        <v>229</v>
      </c>
      <c r="B232" s="73" t="s">
        <v>555</v>
      </c>
      <c r="C232" s="73" t="s">
        <v>913</v>
      </c>
      <c r="D232" s="73" t="s">
        <v>914</v>
      </c>
      <c r="E232" s="162">
        <v>6.2969999999999997</v>
      </c>
      <c r="F232" s="74">
        <v>7</v>
      </c>
      <c r="G232" s="87">
        <f t="shared" si="4"/>
        <v>35000</v>
      </c>
      <c r="H232" s="76" t="s">
        <v>915</v>
      </c>
      <c r="I232" s="73" t="s">
        <v>890</v>
      </c>
      <c r="J232" s="76" t="s">
        <v>916</v>
      </c>
      <c r="K232" s="73">
        <v>3042100082</v>
      </c>
      <c r="L232" s="73" t="s">
        <v>892</v>
      </c>
    </row>
    <row r="233" spans="1:12">
      <c r="A233" s="73">
        <v>230</v>
      </c>
      <c r="B233" s="73" t="s">
        <v>555</v>
      </c>
      <c r="C233" s="73" t="s">
        <v>917</v>
      </c>
      <c r="D233" s="73" t="s">
        <v>918</v>
      </c>
      <c r="E233" s="162">
        <v>4.1604000000000001</v>
      </c>
      <c r="F233" s="74">
        <v>5</v>
      </c>
      <c r="G233" s="87">
        <f t="shared" si="4"/>
        <v>25000</v>
      </c>
      <c r="H233" s="76" t="s">
        <v>919</v>
      </c>
      <c r="I233" s="73" t="s">
        <v>890</v>
      </c>
      <c r="J233" s="76" t="s">
        <v>920</v>
      </c>
      <c r="K233" s="73">
        <v>3042100083</v>
      </c>
      <c r="L233" s="73" t="s">
        <v>892</v>
      </c>
    </row>
    <row r="234" spans="1:12">
      <c r="A234" s="73">
        <v>231</v>
      </c>
      <c r="B234" s="73" t="s">
        <v>555</v>
      </c>
      <c r="C234" s="73" t="s">
        <v>921</v>
      </c>
      <c r="D234" s="73" t="s">
        <v>922</v>
      </c>
      <c r="E234" s="162">
        <v>34.549500000000002</v>
      </c>
      <c r="F234" s="74">
        <v>35</v>
      </c>
      <c r="G234" s="87">
        <f t="shared" si="4"/>
        <v>175000</v>
      </c>
      <c r="H234" s="76" t="s">
        <v>923</v>
      </c>
      <c r="I234" s="73" t="s">
        <v>890</v>
      </c>
      <c r="J234" s="76" t="s">
        <v>924</v>
      </c>
      <c r="K234" s="73">
        <v>3042100086</v>
      </c>
      <c r="L234" s="73" t="s">
        <v>892</v>
      </c>
    </row>
    <row r="235" spans="1:12">
      <c r="A235" s="73">
        <v>232</v>
      </c>
      <c r="B235" s="73" t="s">
        <v>555</v>
      </c>
      <c r="C235" s="73" t="s">
        <v>925</v>
      </c>
      <c r="D235" s="73" t="s">
        <v>926</v>
      </c>
      <c r="E235" s="162">
        <v>7.8869999999999996</v>
      </c>
      <c r="F235" s="74">
        <v>8</v>
      </c>
      <c r="G235" s="87">
        <f t="shared" si="4"/>
        <v>40000</v>
      </c>
      <c r="H235" s="76" t="s">
        <v>927</v>
      </c>
      <c r="I235" s="73" t="s">
        <v>890</v>
      </c>
      <c r="J235" s="76" t="s">
        <v>928</v>
      </c>
      <c r="K235" s="73">
        <v>3042100087</v>
      </c>
      <c r="L235" s="73" t="s">
        <v>892</v>
      </c>
    </row>
    <row r="236" spans="1:12">
      <c r="A236" s="73">
        <v>233</v>
      </c>
      <c r="B236" s="133" t="s">
        <v>698</v>
      </c>
      <c r="C236" s="133" t="s">
        <v>929</v>
      </c>
      <c r="D236" s="133" t="s">
        <v>930</v>
      </c>
      <c r="E236" s="155">
        <v>17.834800000000001</v>
      </c>
      <c r="F236" s="74">
        <v>18</v>
      </c>
      <c r="G236" s="87">
        <f t="shared" si="4"/>
        <v>90000</v>
      </c>
      <c r="H236" s="133" t="s">
        <v>931</v>
      </c>
      <c r="I236" s="133" t="s">
        <v>219</v>
      </c>
      <c r="J236" s="133">
        <v>1577</v>
      </c>
      <c r="K236" s="133">
        <v>3034300059</v>
      </c>
      <c r="L236" s="133" t="s">
        <v>932</v>
      </c>
    </row>
    <row r="237" spans="1:12">
      <c r="A237" s="73">
        <v>234</v>
      </c>
      <c r="B237" s="133" t="s">
        <v>698</v>
      </c>
      <c r="C237" s="133" t="s">
        <v>933</v>
      </c>
      <c r="D237" s="133" t="s">
        <v>930</v>
      </c>
      <c r="E237" s="155">
        <v>1.5499000000000001</v>
      </c>
      <c r="F237" s="74">
        <v>2</v>
      </c>
      <c r="G237" s="87">
        <f t="shared" si="4"/>
        <v>10000</v>
      </c>
      <c r="H237" s="134" t="s">
        <v>934</v>
      </c>
      <c r="I237" s="133" t="s">
        <v>219</v>
      </c>
      <c r="J237" s="134" t="s">
        <v>935</v>
      </c>
      <c r="K237" s="133">
        <v>3034300058</v>
      </c>
      <c r="L237" s="133" t="s">
        <v>932</v>
      </c>
    </row>
    <row r="238" spans="1:12">
      <c r="A238" s="73">
        <v>235</v>
      </c>
      <c r="B238" s="147" t="s">
        <v>966</v>
      </c>
      <c r="C238" s="147" t="s">
        <v>981</v>
      </c>
      <c r="D238" s="147" t="s">
        <v>999</v>
      </c>
      <c r="E238" s="163">
        <v>34.033700000000003</v>
      </c>
      <c r="F238" s="148">
        <v>35</v>
      </c>
      <c r="G238" s="87">
        <f t="shared" si="4"/>
        <v>175000</v>
      </c>
      <c r="H238" s="147" t="s">
        <v>1072</v>
      </c>
      <c r="I238" s="133" t="s">
        <v>1073</v>
      </c>
      <c r="J238" s="147" t="s">
        <v>1074</v>
      </c>
      <c r="K238" s="133">
        <v>3041100005</v>
      </c>
      <c r="L238" s="133" t="s">
        <v>221</v>
      </c>
    </row>
    <row r="239" spans="1:12">
      <c r="A239" s="73">
        <v>236</v>
      </c>
      <c r="B239" s="147" t="s">
        <v>70</v>
      </c>
      <c r="C239" s="147" t="s">
        <v>982</v>
      </c>
      <c r="D239" s="147" t="s">
        <v>1000</v>
      </c>
      <c r="E239" s="163">
        <v>23.971900000000002</v>
      </c>
      <c r="F239" s="148">
        <v>24</v>
      </c>
      <c r="G239" s="149">
        <f t="shared" ref="G239:G302" si="5">F239*5000</f>
        <v>120000</v>
      </c>
      <c r="H239" s="147" t="s">
        <v>1075</v>
      </c>
      <c r="I239" s="133" t="s">
        <v>1076</v>
      </c>
      <c r="J239" s="147" t="s">
        <v>1077</v>
      </c>
      <c r="K239" s="133">
        <v>3041700286</v>
      </c>
      <c r="L239" s="133" t="s">
        <v>1180</v>
      </c>
    </row>
    <row r="240" spans="1:12">
      <c r="A240" s="73">
        <v>237</v>
      </c>
      <c r="B240" s="147" t="s">
        <v>70</v>
      </c>
      <c r="C240" s="147" t="s">
        <v>979</v>
      </c>
      <c r="D240" s="147" t="s">
        <v>997</v>
      </c>
      <c r="E240" s="163">
        <v>26.1706</v>
      </c>
      <c r="F240" s="148">
        <v>27</v>
      </c>
      <c r="G240" s="149">
        <f t="shared" si="5"/>
        <v>135000</v>
      </c>
      <c r="H240" s="147" t="s">
        <v>1078</v>
      </c>
      <c r="I240" s="133" t="s">
        <v>1079</v>
      </c>
      <c r="J240" s="147" t="s">
        <v>1080</v>
      </c>
      <c r="K240" s="133">
        <v>3051700287</v>
      </c>
      <c r="L240" s="133" t="s">
        <v>1181</v>
      </c>
    </row>
    <row r="241" spans="1:12">
      <c r="A241" s="73">
        <v>238</v>
      </c>
      <c r="B241" s="147" t="s">
        <v>70</v>
      </c>
      <c r="C241" s="147" t="s">
        <v>980</v>
      </c>
      <c r="D241" s="147" t="s">
        <v>998</v>
      </c>
      <c r="E241" s="163">
        <v>47.125500000000002</v>
      </c>
      <c r="F241" s="148">
        <v>48</v>
      </c>
      <c r="G241" s="149">
        <f t="shared" si="5"/>
        <v>240000</v>
      </c>
      <c r="H241" s="147" t="s">
        <v>1081</v>
      </c>
      <c r="I241" s="133" t="s">
        <v>1082</v>
      </c>
      <c r="J241" s="147" t="s">
        <v>1083</v>
      </c>
      <c r="K241" s="133">
        <v>3041700291</v>
      </c>
      <c r="L241" s="133" t="s">
        <v>1182</v>
      </c>
    </row>
    <row r="242" spans="1:12">
      <c r="A242" s="73">
        <v>239</v>
      </c>
      <c r="B242" s="147" t="s">
        <v>70</v>
      </c>
      <c r="C242" s="147" t="s">
        <v>977</v>
      </c>
      <c r="D242" s="147" t="s">
        <v>995</v>
      </c>
      <c r="E242" s="163">
        <v>43.482399999999998</v>
      </c>
      <c r="F242" s="148">
        <v>44</v>
      </c>
      <c r="G242" s="149">
        <f t="shared" si="5"/>
        <v>220000</v>
      </c>
      <c r="H242" s="147" t="s">
        <v>1084</v>
      </c>
      <c r="I242" s="133" t="s">
        <v>1085</v>
      </c>
      <c r="J242" s="147" t="s">
        <v>1086</v>
      </c>
      <c r="K242" s="133">
        <v>3041700288</v>
      </c>
      <c r="L242" s="133" t="s">
        <v>1183</v>
      </c>
    </row>
    <row r="243" spans="1:12">
      <c r="A243" s="73">
        <v>240</v>
      </c>
      <c r="B243" s="147" t="s">
        <v>70</v>
      </c>
      <c r="C243" s="147" t="s">
        <v>978</v>
      </c>
      <c r="D243" s="147" t="s">
        <v>996</v>
      </c>
      <c r="E243" s="163">
        <v>34.959299999999999</v>
      </c>
      <c r="F243" s="148">
        <v>35</v>
      </c>
      <c r="G243" s="149">
        <f t="shared" si="5"/>
        <v>175000</v>
      </c>
      <c r="H243" s="147" t="s">
        <v>1087</v>
      </c>
      <c r="I243" s="133" t="s">
        <v>1088</v>
      </c>
      <c r="J243" s="147" t="s">
        <v>1089</v>
      </c>
      <c r="K243" s="78">
        <v>3041700289</v>
      </c>
      <c r="L243" s="133" t="s">
        <v>1184</v>
      </c>
    </row>
    <row r="244" spans="1:12">
      <c r="A244" s="73">
        <v>241</v>
      </c>
      <c r="B244" s="147" t="s">
        <v>70</v>
      </c>
      <c r="C244" s="147" t="s">
        <v>1013</v>
      </c>
      <c r="D244" s="147" t="s">
        <v>994</v>
      </c>
      <c r="E244" s="163">
        <v>18.097300000000001</v>
      </c>
      <c r="F244" s="148">
        <v>19</v>
      </c>
      <c r="G244" s="149">
        <f t="shared" si="5"/>
        <v>95000</v>
      </c>
      <c r="H244" s="147" t="s">
        <v>1090</v>
      </c>
      <c r="I244" s="133" t="s">
        <v>1091</v>
      </c>
      <c r="J244" s="147" t="s">
        <v>1092</v>
      </c>
      <c r="K244" s="133">
        <v>3041700290</v>
      </c>
      <c r="L244" s="133" t="s">
        <v>1185</v>
      </c>
    </row>
    <row r="245" spans="1:12">
      <c r="A245" s="73">
        <v>242</v>
      </c>
      <c r="B245" s="133" t="s">
        <v>963</v>
      </c>
      <c r="C245" s="133" t="s">
        <v>973</v>
      </c>
      <c r="D245" s="133" t="s">
        <v>989</v>
      </c>
      <c r="E245" s="163">
        <v>11.8896</v>
      </c>
      <c r="F245" s="148">
        <v>12</v>
      </c>
      <c r="G245" s="149">
        <f t="shared" si="5"/>
        <v>60000</v>
      </c>
      <c r="H245" s="133">
        <v>4039</v>
      </c>
      <c r="I245" s="133" t="s">
        <v>1073</v>
      </c>
      <c r="J245" s="147">
        <v>660</v>
      </c>
      <c r="K245" s="133">
        <v>3042400099</v>
      </c>
      <c r="L245" s="133" t="s">
        <v>221</v>
      </c>
    </row>
    <row r="246" spans="1:12">
      <c r="A246" s="73">
        <v>243</v>
      </c>
      <c r="B246" s="133" t="s">
        <v>963</v>
      </c>
      <c r="C246" s="133" t="s">
        <v>974</v>
      </c>
      <c r="D246" s="133" t="s">
        <v>990</v>
      </c>
      <c r="E246" s="155">
        <v>8.7592999999999996</v>
      </c>
      <c r="F246" s="150">
        <v>9</v>
      </c>
      <c r="G246" s="149">
        <f t="shared" si="5"/>
        <v>45000</v>
      </c>
      <c r="H246" s="134" t="s">
        <v>1093</v>
      </c>
      <c r="I246" s="133" t="s">
        <v>1073</v>
      </c>
      <c r="J246" s="134" t="s">
        <v>1094</v>
      </c>
      <c r="K246" s="133">
        <v>3042400100</v>
      </c>
      <c r="L246" s="133" t="s">
        <v>221</v>
      </c>
    </row>
    <row r="247" spans="1:12">
      <c r="A247" s="73">
        <v>244</v>
      </c>
      <c r="B247" s="133" t="s">
        <v>963</v>
      </c>
      <c r="C247" s="133" t="s">
        <v>972</v>
      </c>
      <c r="D247" s="133" t="s">
        <v>988</v>
      </c>
      <c r="E247" s="155">
        <v>31.795200000000001</v>
      </c>
      <c r="F247" s="150">
        <v>32</v>
      </c>
      <c r="G247" s="149">
        <f t="shared" si="5"/>
        <v>160000</v>
      </c>
      <c r="H247" s="134" t="s">
        <v>1095</v>
      </c>
      <c r="I247" s="133" t="s">
        <v>1073</v>
      </c>
      <c r="J247" s="134" t="s">
        <v>1096</v>
      </c>
      <c r="K247" s="133">
        <v>3042400101</v>
      </c>
      <c r="L247" s="133" t="s">
        <v>221</v>
      </c>
    </row>
    <row r="248" spans="1:12">
      <c r="A248" s="73">
        <v>245</v>
      </c>
      <c r="B248" s="133" t="s">
        <v>963</v>
      </c>
      <c r="C248" s="133" t="s">
        <v>972</v>
      </c>
      <c r="D248" s="133" t="s">
        <v>988</v>
      </c>
      <c r="E248" s="155">
        <v>16.305599999999998</v>
      </c>
      <c r="F248" s="150">
        <v>17</v>
      </c>
      <c r="G248" s="149">
        <f t="shared" si="5"/>
        <v>85000</v>
      </c>
      <c r="H248" s="134" t="s">
        <v>1097</v>
      </c>
      <c r="I248" s="133" t="s">
        <v>1076</v>
      </c>
      <c r="J248" s="134" t="s">
        <v>1098</v>
      </c>
      <c r="K248" s="133">
        <v>3042400102</v>
      </c>
      <c r="L248" s="133" t="s">
        <v>1180</v>
      </c>
    </row>
    <row r="249" spans="1:12">
      <c r="A249" s="73">
        <v>246</v>
      </c>
      <c r="B249" s="133" t="s">
        <v>963</v>
      </c>
      <c r="C249" s="133" t="s">
        <v>970</v>
      </c>
      <c r="D249" s="133" t="s">
        <v>986</v>
      </c>
      <c r="E249" s="155">
        <v>9.6079000000000008</v>
      </c>
      <c r="F249" s="150">
        <v>10</v>
      </c>
      <c r="G249" s="149">
        <f t="shared" si="5"/>
        <v>50000</v>
      </c>
      <c r="H249" s="134" t="s">
        <v>1099</v>
      </c>
      <c r="I249" s="133" t="s">
        <v>1076</v>
      </c>
      <c r="J249" s="134" t="s">
        <v>1100</v>
      </c>
      <c r="K249" s="133">
        <v>3042400103</v>
      </c>
      <c r="L249" s="133" t="s">
        <v>1180</v>
      </c>
    </row>
    <row r="250" spans="1:12">
      <c r="A250" s="73">
        <v>247</v>
      </c>
      <c r="B250" s="133" t="s">
        <v>963</v>
      </c>
      <c r="C250" s="133" t="s">
        <v>971</v>
      </c>
      <c r="D250" s="133" t="s">
        <v>987</v>
      </c>
      <c r="E250" s="155">
        <v>18.290600000000001</v>
      </c>
      <c r="F250" s="150">
        <v>19</v>
      </c>
      <c r="G250" s="149">
        <f t="shared" si="5"/>
        <v>95000</v>
      </c>
      <c r="H250" s="134" t="s">
        <v>1101</v>
      </c>
      <c r="I250" s="133" t="s">
        <v>1076</v>
      </c>
      <c r="J250" s="134" t="s">
        <v>1102</v>
      </c>
      <c r="K250" s="133">
        <v>3042400104</v>
      </c>
      <c r="L250" s="133" t="s">
        <v>1180</v>
      </c>
    </row>
    <row r="251" spans="1:12">
      <c r="A251" s="73">
        <v>248</v>
      </c>
      <c r="B251" s="133" t="s">
        <v>964</v>
      </c>
      <c r="C251" s="133" t="s">
        <v>969</v>
      </c>
      <c r="D251" s="133" t="s">
        <v>985</v>
      </c>
      <c r="E251" s="155">
        <v>34.670900000000003</v>
      </c>
      <c r="F251" s="150">
        <v>35</v>
      </c>
      <c r="G251" s="149">
        <f t="shared" si="5"/>
        <v>175000</v>
      </c>
      <c r="H251" s="134" t="s">
        <v>1103</v>
      </c>
      <c r="I251" s="133" t="s">
        <v>1076</v>
      </c>
      <c r="J251" s="134" t="s">
        <v>1104</v>
      </c>
      <c r="K251" s="133">
        <v>3042400105</v>
      </c>
      <c r="L251" s="133" t="s">
        <v>1180</v>
      </c>
    </row>
    <row r="252" spans="1:12">
      <c r="A252" s="73">
        <v>249</v>
      </c>
      <c r="B252" s="133" t="s">
        <v>964</v>
      </c>
      <c r="C252" s="133" t="s">
        <v>968</v>
      </c>
      <c r="D252" s="133" t="s">
        <v>984</v>
      </c>
      <c r="E252" s="155">
        <v>12.860200000000001</v>
      </c>
      <c r="F252" s="150">
        <v>13</v>
      </c>
      <c r="G252" s="149">
        <f t="shared" si="5"/>
        <v>65000</v>
      </c>
      <c r="H252" s="134" t="s">
        <v>1105</v>
      </c>
      <c r="I252" s="133" t="s">
        <v>1076</v>
      </c>
      <c r="J252" s="134" t="s">
        <v>1106</v>
      </c>
      <c r="K252" s="133">
        <v>3042400106</v>
      </c>
      <c r="L252" s="133" t="s">
        <v>1180</v>
      </c>
    </row>
    <row r="253" spans="1:12">
      <c r="A253" s="73">
        <v>250</v>
      </c>
      <c r="B253" s="133" t="s">
        <v>964</v>
      </c>
      <c r="C253" s="133" t="s">
        <v>967</v>
      </c>
      <c r="D253" s="133" t="s">
        <v>983</v>
      </c>
      <c r="E253" s="155">
        <v>4.9623999999999997</v>
      </c>
      <c r="F253" s="150">
        <v>5</v>
      </c>
      <c r="G253" s="149">
        <f t="shared" si="5"/>
        <v>25000</v>
      </c>
      <c r="H253" s="134" t="s">
        <v>1107</v>
      </c>
      <c r="I253" s="133" t="s">
        <v>1076</v>
      </c>
      <c r="J253" s="134" t="s">
        <v>1108</v>
      </c>
      <c r="K253" s="133">
        <v>3042400107</v>
      </c>
      <c r="L253" s="133" t="s">
        <v>1180</v>
      </c>
    </row>
    <row r="254" spans="1:12">
      <c r="A254" s="73">
        <v>251</v>
      </c>
      <c r="B254" s="133" t="s">
        <v>964</v>
      </c>
      <c r="C254" s="133" t="s">
        <v>967</v>
      </c>
      <c r="D254" s="133" t="s">
        <v>983</v>
      </c>
      <c r="E254" s="155">
        <v>3.1160999999999999</v>
      </c>
      <c r="F254" s="150">
        <v>4</v>
      </c>
      <c r="G254" s="149">
        <f t="shared" si="5"/>
        <v>20000</v>
      </c>
      <c r="H254" s="134" t="s">
        <v>1109</v>
      </c>
      <c r="I254" s="133" t="s">
        <v>1076</v>
      </c>
      <c r="J254" s="134" t="s">
        <v>1110</v>
      </c>
      <c r="K254" s="133">
        <v>3042400108</v>
      </c>
      <c r="L254" s="133" t="s">
        <v>1180</v>
      </c>
    </row>
    <row r="255" spans="1:12">
      <c r="A255" s="73">
        <v>252</v>
      </c>
      <c r="B255" s="133" t="s">
        <v>964</v>
      </c>
      <c r="C255" s="133" t="s">
        <v>967</v>
      </c>
      <c r="D255" s="133" t="s">
        <v>983</v>
      </c>
      <c r="E255" s="155">
        <v>2.9001000000000001</v>
      </c>
      <c r="F255" s="150">
        <v>3</v>
      </c>
      <c r="G255" s="149">
        <f t="shared" si="5"/>
        <v>15000</v>
      </c>
      <c r="H255" s="134" t="s">
        <v>1111</v>
      </c>
      <c r="I255" s="133" t="s">
        <v>1076</v>
      </c>
      <c r="J255" s="134" t="s">
        <v>1112</v>
      </c>
      <c r="K255" s="133">
        <v>3042400109</v>
      </c>
      <c r="L255" s="133" t="s">
        <v>1180</v>
      </c>
    </row>
    <row r="256" spans="1:12">
      <c r="A256" s="73">
        <v>253</v>
      </c>
      <c r="B256" s="133" t="s">
        <v>964</v>
      </c>
      <c r="C256" s="133" t="s">
        <v>967</v>
      </c>
      <c r="D256" s="133" t="s">
        <v>983</v>
      </c>
      <c r="E256" s="155">
        <v>2.9312999999999998</v>
      </c>
      <c r="F256" s="150">
        <v>3</v>
      </c>
      <c r="G256" s="149">
        <f t="shared" si="5"/>
        <v>15000</v>
      </c>
      <c r="H256" s="134" t="s">
        <v>1113</v>
      </c>
      <c r="I256" s="133" t="s">
        <v>1076</v>
      </c>
      <c r="J256" s="134" t="s">
        <v>1114</v>
      </c>
      <c r="K256" s="133">
        <v>3042400110</v>
      </c>
      <c r="L256" s="133" t="s">
        <v>1180</v>
      </c>
    </row>
    <row r="257" spans="1:12">
      <c r="A257" s="73">
        <v>254</v>
      </c>
      <c r="B257" s="133" t="s">
        <v>964</v>
      </c>
      <c r="C257" s="133" t="s">
        <v>967</v>
      </c>
      <c r="D257" s="133" t="s">
        <v>993</v>
      </c>
      <c r="E257" s="155">
        <v>9.3013999999999992</v>
      </c>
      <c r="F257" s="150">
        <v>10</v>
      </c>
      <c r="G257" s="149">
        <f t="shared" si="5"/>
        <v>50000</v>
      </c>
      <c r="H257" s="134" t="s">
        <v>1115</v>
      </c>
      <c r="I257" s="133" t="s">
        <v>1076</v>
      </c>
      <c r="J257" s="134" t="s">
        <v>1116</v>
      </c>
      <c r="K257" s="133">
        <v>3042400111</v>
      </c>
      <c r="L257" s="133" t="s">
        <v>1180</v>
      </c>
    </row>
    <row r="258" spans="1:12">
      <c r="A258" s="73">
        <v>255</v>
      </c>
      <c r="B258" s="133" t="s">
        <v>963</v>
      </c>
      <c r="C258" s="133" t="s">
        <v>975</v>
      </c>
      <c r="D258" s="133" t="s">
        <v>991</v>
      </c>
      <c r="E258" s="155">
        <v>1.4854000000000001</v>
      </c>
      <c r="F258" s="150">
        <v>2</v>
      </c>
      <c r="G258" s="149">
        <f t="shared" si="5"/>
        <v>10000</v>
      </c>
      <c r="H258" s="134" t="s">
        <v>1117</v>
      </c>
      <c r="I258" s="133" t="s">
        <v>1076</v>
      </c>
      <c r="J258" s="134" t="s">
        <v>1118</v>
      </c>
      <c r="K258" s="133">
        <v>3042400112</v>
      </c>
      <c r="L258" s="133" t="s">
        <v>1180</v>
      </c>
    </row>
    <row r="259" spans="1:12">
      <c r="A259" s="73">
        <v>256</v>
      </c>
      <c r="B259" s="133" t="s">
        <v>963</v>
      </c>
      <c r="C259" s="133" t="s">
        <v>976</v>
      </c>
      <c r="D259" s="133" t="s">
        <v>992</v>
      </c>
      <c r="E259" s="155">
        <v>32.7438</v>
      </c>
      <c r="F259" s="150">
        <v>33</v>
      </c>
      <c r="G259" s="149">
        <f t="shared" si="5"/>
        <v>165000</v>
      </c>
      <c r="H259" s="134" t="s">
        <v>1119</v>
      </c>
      <c r="I259" s="133" t="s">
        <v>1076</v>
      </c>
      <c r="J259" s="134" t="s">
        <v>1120</v>
      </c>
      <c r="K259" s="133">
        <v>3042400112</v>
      </c>
      <c r="L259" s="133" t="s">
        <v>1180</v>
      </c>
    </row>
    <row r="260" spans="1:12">
      <c r="A260" s="73">
        <v>257</v>
      </c>
      <c r="B260" s="133" t="s">
        <v>1014</v>
      </c>
      <c r="C260" s="133" t="s">
        <v>1015</v>
      </c>
      <c r="D260" s="133" t="s">
        <v>1016</v>
      </c>
      <c r="E260" s="163">
        <v>56.101999999999997</v>
      </c>
      <c r="F260" s="150">
        <v>57</v>
      </c>
      <c r="G260" s="149">
        <f t="shared" si="5"/>
        <v>285000</v>
      </c>
      <c r="H260" s="133" t="s">
        <v>1121</v>
      </c>
      <c r="I260" s="133" t="s">
        <v>219</v>
      </c>
      <c r="J260" s="151" t="s">
        <v>1122</v>
      </c>
      <c r="K260" s="133">
        <v>3091100042</v>
      </c>
      <c r="L260" s="133" t="s">
        <v>221</v>
      </c>
    </row>
    <row r="261" spans="1:12">
      <c r="A261" s="73">
        <v>258</v>
      </c>
      <c r="B261" s="147" t="s">
        <v>1014</v>
      </c>
      <c r="C261" s="147" t="s">
        <v>1017</v>
      </c>
      <c r="D261" s="147" t="s">
        <v>1018</v>
      </c>
      <c r="E261" s="163">
        <v>57.961300000000001</v>
      </c>
      <c r="F261" s="150">
        <v>58</v>
      </c>
      <c r="G261" s="149">
        <f t="shared" si="5"/>
        <v>290000</v>
      </c>
      <c r="H261" s="152" t="s">
        <v>1123</v>
      </c>
      <c r="I261" s="147" t="s">
        <v>219</v>
      </c>
      <c r="J261" s="152" t="s">
        <v>1124</v>
      </c>
      <c r="K261" s="147">
        <v>3091100041</v>
      </c>
      <c r="L261" s="147" t="s">
        <v>221</v>
      </c>
    </row>
    <row r="262" spans="1:12">
      <c r="A262" s="73">
        <v>259</v>
      </c>
      <c r="B262" s="147" t="s">
        <v>1014</v>
      </c>
      <c r="C262" s="147" t="s">
        <v>1019</v>
      </c>
      <c r="D262" s="147" t="s">
        <v>1020</v>
      </c>
      <c r="E262" s="163">
        <v>11.4354</v>
      </c>
      <c r="F262" s="150">
        <v>12</v>
      </c>
      <c r="G262" s="149">
        <f t="shared" si="5"/>
        <v>60000</v>
      </c>
      <c r="H262" s="152" t="s">
        <v>1125</v>
      </c>
      <c r="I262" s="147" t="s">
        <v>219</v>
      </c>
      <c r="J262" s="152" t="s">
        <v>1126</v>
      </c>
      <c r="K262" s="147">
        <v>3091100043</v>
      </c>
      <c r="L262" s="147" t="s">
        <v>221</v>
      </c>
    </row>
    <row r="263" spans="1:12">
      <c r="A263" s="73">
        <v>260</v>
      </c>
      <c r="B263" s="147" t="s">
        <v>45</v>
      </c>
      <c r="C263" s="78" t="s">
        <v>1021</v>
      </c>
      <c r="D263" s="78" t="s">
        <v>1022</v>
      </c>
      <c r="E263" s="163">
        <v>95.841999999999999</v>
      </c>
      <c r="F263" s="150">
        <v>96</v>
      </c>
      <c r="G263" s="149">
        <f t="shared" si="5"/>
        <v>480000</v>
      </c>
      <c r="H263" s="78" t="s">
        <v>1127</v>
      </c>
      <c r="I263" s="147" t="s">
        <v>219</v>
      </c>
      <c r="J263" s="147" t="s">
        <v>1128</v>
      </c>
      <c r="K263" s="78">
        <v>3043800197</v>
      </c>
      <c r="L263" s="147" t="s">
        <v>1186</v>
      </c>
    </row>
    <row r="264" spans="1:12">
      <c r="A264" s="73">
        <v>261</v>
      </c>
      <c r="B264" s="147" t="s">
        <v>45</v>
      </c>
      <c r="C264" s="78" t="s">
        <v>1023</v>
      </c>
      <c r="D264" s="78" t="s">
        <v>1024</v>
      </c>
      <c r="E264" s="164">
        <v>37.0974</v>
      </c>
      <c r="F264" s="150">
        <v>38</v>
      </c>
      <c r="G264" s="149">
        <f t="shared" si="5"/>
        <v>190000</v>
      </c>
      <c r="H264" s="78" t="s">
        <v>1129</v>
      </c>
      <c r="I264" s="147" t="s">
        <v>219</v>
      </c>
      <c r="J264" s="147" t="s">
        <v>1130</v>
      </c>
      <c r="K264" s="78">
        <v>3041100006</v>
      </c>
      <c r="L264" s="147" t="s">
        <v>1186</v>
      </c>
    </row>
    <row r="265" spans="1:12">
      <c r="A265" s="73">
        <v>262</v>
      </c>
      <c r="B265" s="147" t="s">
        <v>45</v>
      </c>
      <c r="C265" s="78" t="s">
        <v>1025</v>
      </c>
      <c r="D265" s="78" t="s">
        <v>1026</v>
      </c>
      <c r="E265" s="164">
        <v>26.371600000000001</v>
      </c>
      <c r="F265" s="150">
        <v>27</v>
      </c>
      <c r="G265" s="149">
        <f t="shared" si="5"/>
        <v>135000</v>
      </c>
      <c r="H265" s="78" t="s">
        <v>1131</v>
      </c>
      <c r="I265" s="147" t="s">
        <v>219</v>
      </c>
      <c r="J265" s="147" t="s">
        <v>1132</v>
      </c>
      <c r="K265" s="78">
        <v>3041100007</v>
      </c>
      <c r="L265" s="147" t="s">
        <v>1186</v>
      </c>
    </row>
    <row r="266" spans="1:12">
      <c r="A266" s="73">
        <v>263</v>
      </c>
      <c r="B266" s="147" t="s">
        <v>45</v>
      </c>
      <c r="C266" s="78" t="s">
        <v>1027</v>
      </c>
      <c r="D266" s="78" t="s">
        <v>1028</v>
      </c>
      <c r="E266" s="164">
        <v>23.013100000000001</v>
      </c>
      <c r="F266" s="150">
        <v>24</v>
      </c>
      <c r="G266" s="149">
        <f t="shared" si="5"/>
        <v>120000</v>
      </c>
      <c r="H266" s="78" t="s">
        <v>1133</v>
      </c>
      <c r="I266" s="147" t="s">
        <v>219</v>
      </c>
      <c r="J266" s="147" t="s">
        <v>1134</v>
      </c>
      <c r="K266" s="78">
        <v>3041100008</v>
      </c>
      <c r="L266" s="147" t="s">
        <v>1186</v>
      </c>
    </row>
    <row r="267" spans="1:12">
      <c r="A267" s="73">
        <v>264</v>
      </c>
      <c r="B267" s="147" t="s">
        <v>45</v>
      </c>
      <c r="C267" s="78" t="s">
        <v>1029</v>
      </c>
      <c r="D267" s="78" t="s">
        <v>1030</v>
      </c>
      <c r="E267" s="164">
        <v>19.025700000000001</v>
      </c>
      <c r="F267" s="150">
        <v>20</v>
      </c>
      <c r="G267" s="149">
        <f t="shared" si="5"/>
        <v>100000</v>
      </c>
      <c r="H267" s="78" t="s">
        <v>1135</v>
      </c>
      <c r="I267" s="147" t="s">
        <v>219</v>
      </c>
      <c r="J267" s="147" t="s">
        <v>1136</v>
      </c>
      <c r="K267" s="78">
        <v>3041100009</v>
      </c>
      <c r="L267" s="147" t="s">
        <v>1186</v>
      </c>
    </row>
    <row r="268" spans="1:12">
      <c r="A268" s="73">
        <v>265</v>
      </c>
      <c r="B268" s="147" t="s">
        <v>45</v>
      </c>
      <c r="C268" s="78" t="s">
        <v>1031</v>
      </c>
      <c r="D268" s="78" t="s">
        <v>1032</v>
      </c>
      <c r="E268" s="165">
        <v>11.7</v>
      </c>
      <c r="F268" s="150">
        <v>12</v>
      </c>
      <c r="G268" s="149">
        <f t="shared" si="5"/>
        <v>60000</v>
      </c>
      <c r="H268" s="78" t="s">
        <v>1137</v>
      </c>
      <c r="I268" s="147" t="s">
        <v>219</v>
      </c>
      <c r="J268" s="147" t="s">
        <v>1138</v>
      </c>
      <c r="K268" s="147">
        <v>3041100010</v>
      </c>
      <c r="L268" s="147" t="s">
        <v>1186</v>
      </c>
    </row>
    <row r="269" spans="1:12">
      <c r="A269" s="73">
        <v>266</v>
      </c>
      <c r="B269" s="147" t="s">
        <v>45</v>
      </c>
      <c r="C269" s="78" t="s">
        <v>1031</v>
      </c>
      <c r="D269" s="78" t="s">
        <v>1033</v>
      </c>
      <c r="E269" s="163">
        <v>32.816200000000002</v>
      </c>
      <c r="F269" s="150">
        <v>33</v>
      </c>
      <c r="G269" s="149">
        <f t="shared" si="5"/>
        <v>165000</v>
      </c>
      <c r="H269" s="78" t="s">
        <v>1139</v>
      </c>
      <c r="I269" s="147" t="s">
        <v>219</v>
      </c>
      <c r="J269" s="147" t="s">
        <v>1140</v>
      </c>
      <c r="K269" s="147">
        <v>3041100010</v>
      </c>
      <c r="L269" s="147" t="s">
        <v>1187</v>
      </c>
    </row>
    <row r="270" spans="1:12">
      <c r="A270" s="73">
        <v>267</v>
      </c>
      <c r="B270" s="147" t="s">
        <v>45</v>
      </c>
      <c r="C270" s="78" t="s">
        <v>1034</v>
      </c>
      <c r="D270" s="153" t="s">
        <v>1035</v>
      </c>
      <c r="E270" s="164">
        <v>15.675800000000001</v>
      </c>
      <c r="F270" s="150">
        <v>16</v>
      </c>
      <c r="G270" s="149">
        <f t="shared" si="5"/>
        <v>80000</v>
      </c>
      <c r="H270" s="78" t="s">
        <v>1141</v>
      </c>
      <c r="I270" s="147" t="s">
        <v>219</v>
      </c>
      <c r="J270" s="147" t="s">
        <v>1142</v>
      </c>
      <c r="K270" s="147">
        <v>3041100011</v>
      </c>
      <c r="L270" s="147" t="s">
        <v>1186</v>
      </c>
    </row>
    <row r="271" spans="1:12">
      <c r="A271" s="73">
        <v>268</v>
      </c>
      <c r="B271" s="147" t="s">
        <v>45</v>
      </c>
      <c r="C271" s="78" t="s">
        <v>1036</v>
      </c>
      <c r="D271" s="78" t="s">
        <v>1037</v>
      </c>
      <c r="E271" s="163">
        <v>12.501200000000001</v>
      </c>
      <c r="F271" s="150">
        <v>13</v>
      </c>
      <c r="G271" s="149">
        <f t="shared" si="5"/>
        <v>65000</v>
      </c>
      <c r="H271" s="78" t="s">
        <v>1143</v>
      </c>
      <c r="I271" s="147" t="s">
        <v>219</v>
      </c>
      <c r="J271" s="147" t="s">
        <v>1144</v>
      </c>
      <c r="K271" s="147">
        <v>3041100012</v>
      </c>
      <c r="L271" s="147" t="s">
        <v>1186</v>
      </c>
    </row>
    <row r="272" spans="1:12">
      <c r="A272" s="73">
        <v>269</v>
      </c>
      <c r="B272" s="147" t="s">
        <v>45</v>
      </c>
      <c r="C272" s="78" t="s">
        <v>1038</v>
      </c>
      <c r="D272" s="147" t="s">
        <v>1039</v>
      </c>
      <c r="E272" s="163">
        <v>15.806900000000001</v>
      </c>
      <c r="F272" s="150">
        <v>16</v>
      </c>
      <c r="G272" s="149">
        <f t="shared" si="5"/>
        <v>80000</v>
      </c>
      <c r="H272" s="78" t="s">
        <v>1145</v>
      </c>
      <c r="I272" s="147" t="s">
        <v>219</v>
      </c>
      <c r="J272" s="147" t="s">
        <v>1146</v>
      </c>
      <c r="K272" s="147">
        <v>3041100013</v>
      </c>
      <c r="L272" s="147" t="s">
        <v>1186</v>
      </c>
    </row>
    <row r="273" spans="1:12">
      <c r="A273" s="73">
        <v>270</v>
      </c>
      <c r="B273" s="147" t="s">
        <v>964</v>
      </c>
      <c r="C273" s="78" t="s">
        <v>1040</v>
      </c>
      <c r="D273" s="147" t="s">
        <v>1041</v>
      </c>
      <c r="E273" s="163">
        <v>12.1995</v>
      </c>
      <c r="F273" s="150">
        <v>13</v>
      </c>
      <c r="G273" s="149">
        <f t="shared" si="5"/>
        <v>65000</v>
      </c>
      <c r="H273" s="78" t="s">
        <v>1147</v>
      </c>
      <c r="I273" s="147" t="s">
        <v>219</v>
      </c>
      <c r="J273" s="147" t="s">
        <v>1148</v>
      </c>
      <c r="K273" s="147">
        <v>3041100014</v>
      </c>
      <c r="L273" s="147" t="s">
        <v>1186</v>
      </c>
    </row>
    <row r="274" spans="1:12">
      <c r="A274" s="73">
        <v>271</v>
      </c>
      <c r="B274" s="147" t="s">
        <v>45</v>
      </c>
      <c r="C274" s="78" t="s">
        <v>1042</v>
      </c>
      <c r="D274" s="78" t="s">
        <v>1043</v>
      </c>
      <c r="E274" s="163">
        <v>32.763599999999997</v>
      </c>
      <c r="F274" s="150">
        <v>33</v>
      </c>
      <c r="G274" s="149">
        <f t="shared" si="5"/>
        <v>165000</v>
      </c>
      <c r="H274" s="78" t="s">
        <v>1149</v>
      </c>
      <c r="I274" s="147" t="s">
        <v>219</v>
      </c>
      <c r="J274" s="147" t="s">
        <v>1150</v>
      </c>
      <c r="K274" s="147">
        <v>3041100015</v>
      </c>
      <c r="L274" s="147" t="s">
        <v>1186</v>
      </c>
    </row>
    <row r="275" spans="1:12">
      <c r="A275" s="73">
        <v>272</v>
      </c>
      <c r="B275" s="147" t="s">
        <v>45</v>
      </c>
      <c r="C275" s="78" t="s">
        <v>1044</v>
      </c>
      <c r="D275" s="147" t="s">
        <v>1045</v>
      </c>
      <c r="E275" s="163">
        <v>9.9542999999999999</v>
      </c>
      <c r="F275" s="150">
        <v>10</v>
      </c>
      <c r="G275" s="149">
        <f t="shared" si="5"/>
        <v>50000</v>
      </c>
      <c r="H275" s="78" t="s">
        <v>1151</v>
      </c>
      <c r="I275" s="147" t="s">
        <v>219</v>
      </c>
      <c r="J275" s="147" t="s">
        <v>1152</v>
      </c>
      <c r="K275" s="147">
        <v>3041100016</v>
      </c>
      <c r="L275" s="147" t="s">
        <v>1186</v>
      </c>
    </row>
    <row r="276" spans="1:12">
      <c r="A276" s="73">
        <v>273</v>
      </c>
      <c r="B276" s="147" t="s">
        <v>965</v>
      </c>
      <c r="C276" s="78" t="s">
        <v>1046</v>
      </c>
      <c r="D276" s="147" t="s">
        <v>1047</v>
      </c>
      <c r="E276" s="164">
        <v>33.146700000000003</v>
      </c>
      <c r="F276" s="150">
        <v>34</v>
      </c>
      <c r="G276" s="149">
        <f t="shared" si="5"/>
        <v>170000</v>
      </c>
      <c r="H276" s="78" t="s">
        <v>1153</v>
      </c>
      <c r="I276" s="147" t="s">
        <v>1154</v>
      </c>
      <c r="J276" s="147" t="s">
        <v>1155</v>
      </c>
      <c r="K276" s="147">
        <v>3041100017</v>
      </c>
      <c r="L276" s="147" t="s">
        <v>1186</v>
      </c>
    </row>
    <row r="277" spans="1:12">
      <c r="A277" s="73">
        <v>274</v>
      </c>
      <c r="B277" s="147" t="s">
        <v>45</v>
      </c>
      <c r="C277" s="78" t="s">
        <v>1048</v>
      </c>
      <c r="D277" s="147" t="s">
        <v>1049</v>
      </c>
      <c r="E277" s="163">
        <v>4.0811000000000002</v>
      </c>
      <c r="F277" s="150">
        <v>5</v>
      </c>
      <c r="G277" s="149">
        <f t="shared" si="5"/>
        <v>25000</v>
      </c>
      <c r="H277" s="78" t="s">
        <v>1156</v>
      </c>
      <c r="I277" s="147" t="s">
        <v>219</v>
      </c>
      <c r="J277" s="147" t="s">
        <v>1157</v>
      </c>
      <c r="K277" s="147">
        <v>3041100018</v>
      </c>
      <c r="L277" s="147" t="s">
        <v>1186</v>
      </c>
    </row>
    <row r="278" spans="1:12">
      <c r="A278" s="73">
        <v>275</v>
      </c>
      <c r="B278" s="147" t="s">
        <v>45</v>
      </c>
      <c r="C278" s="78" t="s">
        <v>1050</v>
      </c>
      <c r="D278" s="78" t="s">
        <v>1051</v>
      </c>
      <c r="E278" s="163">
        <v>6.3251999999999997</v>
      </c>
      <c r="F278" s="150">
        <v>7</v>
      </c>
      <c r="G278" s="149">
        <f t="shared" si="5"/>
        <v>35000</v>
      </c>
      <c r="H278" s="78" t="s">
        <v>1158</v>
      </c>
      <c r="I278" s="147" t="s">
        <v>219</v>
      </c>
      <c r="J278" s="147" t="s">
        <v>1159</v>
      </c>
      <c r="K278" s="147">
        <v>3041100019</v>
      </c>
      <c r="L278" s="147" t="s">
        <v>1186</v>
      </c>
    </row>
    <row r="279" spans="1:12">
      <c r="A279" s="73">
        <v>276</v>
      </c>
      <c r="B279" s="90" t="s">
        <v>25</v>
      </c>
      <c r="C279" s="73" t="s">
        <v>1052</v>
      </c>
      <c r="D279" s="73" t="s">
        <v>1053</v>
      </c>
      <c r="E279" s="166">
        <v>28.0154</v>
      </c>
      <c r="F279" s="150">
        <v>29</v>
      </c>
      <c r="G279" s="149">
        <f t="shared" si="5"/>
        <v>145000</v>
      </c>
      <c r="H279" s="73" t="s">
        <v>1160</v>
      </c>
      <c r="I279" s="90" t="s">
        <v>219</v>
      </c>
      <c r="J279" s="90" t="s">
        <v>1161</v>
      </c>
      <c r="K279" s="73">
        <v>3043800198</v>
      </c>
      <c r="L279" s="90" t="s">
        <v>1186</v>
      </c>
    </row>
    <row r="280" spans="1:12">
      <c r="A280" s="73">
        <v>277</v>
      </c>
      <c r="B280" s="90" t="s">
        <v>25</v>
      </c>
      <c r="C280" s="73" t="s">
        <v>1054</v>
      </c>
      <c r="D280" s="73" t="s">
        <v>1055</v>
      </c>
      <c r="E280" s="162">
        <v>14.101699999999999</v>
      </c>
      <c r="F280" s="150">
        <v>15</v>
      </c>
      <c r="G280" s="149">
        <f t="shared" si="5"/>
        <v>75000</v>
      </c>
      <c r="H280" s="73" t="s">
        <v>1162</v>
      </c>
      <c r="I280" s="90" t="s">
        <v>219</v>
      </c>
      <c r="J280" s="90" t="s">
        <v>1163</v>
      </c>
      <c r="K280" s="73">
        <v>3043800199</v>
      </c>
      <c r="L280" s="90" t="s">
        <v>1186</v>
      </c>
    </row>
    <row r="281" spans="1:12">
      <c r="A281" s="73">
        <v>278</v>
      </c>
      <c r="B281" s="90" t="s">
        <v>25</v>
      </c>
      <c r="C281" s="73" t="s">
        <v>1056</v>
      </c>
      <c r="D281" s="73" t="s">
        <v>1057</v>
      </c>
      <c r="E281" s="162">
        <v>29.939299999999999</v>
      </c>
      <c r="F281" s="150">
        <v>30</v>
      </c>
      <c r="G281" s="149">
        <f t="shared" si="5"/>
        <v>150000</v>
      </c>
      <c r="H281" s="73" t="s">
        <v>1164</v>
      </c>
      <c r="I281" s="90" t="s">
        <v>219</v>
      </c>
      <c r="J281" s="90" t="s">
        <v>1165</v>
      </c>
      <c r="K281" s="73">
        <v>3043800200</v>
      </c>
      <c r="L281" s="90" t="s">
        <v>1186</v>
      </c>
    </row>
    <row r="282" spans="1:12">
      <c r="A282" s="73">
        <v>279</v>
      </c>
      <c r="B282" s="90" t="s">
        <v>25</v>
      </c>
      <c r="C282" s="73" t="s">
        <v>1058</v>
      </c>
      <c r="D282" s="73" t="s">
        <v>1059</v>
      </c>
      <c r="E282" s="162">
        <v>6.2384000000000004</v>
      </c>
      <c r="F282" s="150">
        <v>7</v>
      </c>
      <c r="G282" s="149">
        <f t="shared" si="5"/>
        <v>35000</v>
      </c>
      <c r="H282" s="73" t="s">
        <v>1166</v>
      </c>
      <c r="I282" s="90" t="s">
        <v>219</v>
      </c>
      <c r="J282" s="90" t="s">
        <v>1167</v>
      </c>
      <c r="K282" s="73">
        <v>3043800201</v>
      </c>
      <c r="L282" s="90" t="s">
        <v>1186</v>
      </c>
    </row>
    <row r="283" spans="1:12">
      <c r="A283" s="73">
        <v>280</v>
      </c>
      <c r="B283" s="90" t="s">
        <v>25</v>
      </c>
      <c r="C283" s="73" t="s">
        <v>1060</v>
      </c>
      <c r="D283" s="73" t="s">
        <v>1061</v>
      </c>
      <c r="E283" s="162">
        <v>14.307499999999999</v>
      </c>
      <c r="F283" s="150">
        <v>15</v>
      </c>
      <c r="G283" s="149">
        <f t="shared" si="5"/>
        <v>75000</v>
      </c>
      <c r="H283" s="73" t="s">
        <v>1168</v>
      </c>
      <c r="I283" s="90" t="s">
        <v>219</v>
      </c>
      <c r="J283" s="90" t="s">
        <v>1169</v>
      </c>
      <c r="K283" s="73">
        <v>3043800202</v>
      </c>
      <c r="L283" s="90" t="s">
        <v>1186</v>
      </c>
    </row>
    <row r="284" spans="1:12">
      <c r="A284" s="73">
        <v>281</v>
      </c>
      <c r="B284" s="90" t="s">
        <v>25</v>
      </c>
      <c r="C284" s="73" t="s">
        <v>1062</v>
      </c>
      <c r="D284" s="73" t="s">
        <v>1063</v>
      </c>
      <c r="E284" s="90">
        <v>10.1654</v>
      </c>
      <c r="F284" s="150">
        <v>11</v>
      </c>
      <c r="G284" s="149">
        <f t="shared" si="5"/>
        <v>55000</v>
      </c>
      <c r="H284" s="73" t="s">
        <v>1170</v>
      </c>
      <c r="I284" s="90" t="s">
        <v>219</v>
      </c>
      <c r="J284" s="90" t="s">
        <v>1171</v>
      </c>
      <c r="K284" s="73">
        <v>3043800203</v>
      </c>
      <c r="L284" s="90" t="s">
        <v>1186</v>
      </c>
    </row>
    <row r="285" spans="1:12">
      <c r="A285" s="73">
        <v>282</v>
      </c>
      <c r="B285" s="90" t="s">
        <v>964</v>
      </c>
      <c r="C285" s="73" t="s">
        <v>1064</v>
      </c>
      <c r="D285" s="73" t="s">
        <v>1065</v>
      </c>
      <c r="E285" s="90">
        <v>24.542200000000001</v>
      </c>
      <c r="F285" s="150">
        <v>25</v>
      </c>
      <c r="G285" s="149">
        <f t="shared" si="5"/>
        <v>125000</v>
      </c>
      <c r="H285" s="73" t="s">
        <v>1172</v>
      </c>
      <c r="I285" s="90" t="s">
        <v>219</v>
      </c>
      <c r="J285" s="90" t="s">
        <v>1173</v>
      </c>
      <c r="K285" s="73">
        <v>3043800204</v>
      </c>
      <c r="L285" s="90" t="s">
        <v>1186</v>
      </c>
    </row>
    <row r="286" spans="1:12">
      <c r="A286" s="73">
        <v>283</v>
      </c>
      <c r="B286" s="90" t="s">
        <v>964</v>
      </c>
      <c r="C286" s="73" t="s">
        <v>1066</v>
      </c>
      <c r="D286" s="93" t="s">
        <v>1067</v>
      </c>
      <c r="E286" s="73">
        <v>39.330399999999997</v>
      </c>
      <c r="F286" s="150">
        <v>40</v>
      </c>
      <c r="G286" s="149">
        <f t="shared" si="5"/>
        <v>200000</v>
      </c>
      <c r="H286" s="73" t="s">
        <v>1174</v>
      </c>
      <c r="I286" s="90" t="s">
        <v>219</v>
      </c>
      <c r="J286" s="90" t="s">
        <v>1175</v>
      </c>
      <c r="K286" s="73">
        <v>3043800205</v>
      </c>
      <c r="L286" s="90" t="s">
        <v>1186</v>
      </c>
    </row>
    <row r="287" spans="1:12">
      <c r="A287" s="73">
        <v>284</v>
      </c>
      <c r="B287" s="90" t="s">
        <v>964</v>
      </c>
      <c r="C287" s="73" t="s">
        <v>1068</v>
      </c>
      <c r="D287" s="73" t="s">
        <v>1069</v>
      </c>
      <c r="E287" s="90">
        <v>7.8654999999999999</v>
      </c>
      <c r="F287" s="150">
        <v>8</v>
      </c>
      <c r="G287" s="149">
        <f t="shared" si="5"/>
        <v>40000</v>
      </c>
      <c r="H287" s="73" t="s">
        <v>1176</v>
      </c>
      <c r="I287" s="90" t="s">
        <v>219</v>
      </c>
      <c r="J287" s="90" t="s">
        <v>1177</v>
      </c>
      <c r="K287" s="73">
        <v>3043800206</v>
      </c>
      <c r="L287" s="90" t="s">
        <v>1186</v>
      </c>
    </row>
    <row r="288" spans="1:12">
      <c r="A288" s="73">
        <v>285</v>
      </c>
      <c r="B288" s="90" t="s">
        <v>25</v>
      </c>
      <c r="C288" s="73" t="s">
        <v>1070</v>
      </c>
      <c r="D288" s="73" t="s">
        <v>1071</v>
      </c>
      <c r="E288" s="90">
        <v>118.06059999999999</v>
      </c>
      <c r="F288" s="150">
        <v>119</v>
      </c>
      <c r="G288" s="149">
        <f t="shared" si="5"/>
        <v>595000</v>
      </c>
      <c r="H288" s="73" t="s">
        <v>1178</v>
      </c>
      <c r="I288" s="90" t="s">
        <v>219</v>
      </c>
      <c r="J288" s="90" t="s">
        <v>1179</v>
      </c>
      <c r="K288" s="73">
        <v>3043800207</v>
      </c>
      <c r="L288" s="90" t="s">
        <v>1186</v>
      </c>
    </row>
    <row r="289" spans="1:12">
      <c r="A289" s="73">
        <v>286</v>
      </c>
      <c r="B289" s="90" t="s">
        <v>1248</v>
      </c>
      <c r="C289" s="73" t="s">
        <v>1249</v>
      </c>
      <c r="D289" s="73" t="s">
        <v>1250</v>
      </c>
      <c r="E289" s="90">
        <v>21.248999999999999</v>
      </c>
      <c r="F289" s="150">
        <v>22</v>
      </c>
      <c r="G289" s="149">
        <f t="shared" si="5"/>
        <v>110000</v>
      </c>
      <c r="H289" s="73">
        <v>414</v>
      </c>
      <c r="I289" s="90" t="s">
        <v>409</v>
      </c>
      <c r="J289" s="90">
        <v>3875</v>
      </c>
      <c r="K289" s="73">
        <v>3038200057</v>
      </c>
      <c r="L289" s="90" t="s">
        <v>1251</v>
      </c>
    </row>
    <row r="290" spans="1:12">
      <c r="A290" s="73">
        <v>287</v>
      </c>
      <c r="B290" s="90" t="s">
        <v>1252</v>
      </c>
      <c r="C290" s="73" t="s">
        <v>1253</v>
      </c>
      <c r="D290" s="93" t="s">
        <v>1254</v>
      </c>
      <c r="E290" s="73">
        <v>6.6440000000000001</v>
      </c>
      <c r="F290" s="150">
        <v>7</v>
      </c>
      <c r="G290" s="149">
        <f t="shared" si="5"/>
        <v>35000</v>
      </c>
      <c r="H290" s="73">
        <v>416</v>
      </c>
      <c r="I290" s="90" t="s">
        <v>409</v>
      </c>
      <c r="J290" s="90">
        <v>3874</v>
      </c>
      <c r="K290" s="73">
        <v>3038200058</v>
      </c>
      <c r="L290" s="90" t="s">
        <v>1251</v>
      </c>
    </row>
    <row r="291" spans="1:12">
      <c r="A291" s="73">
        <v>288</v>
      </c>
      <c r="B291" s="90" t="s">
        <v>1255</v>
      </c>
      <c r="C291" s="73" t="s">
        <v>1256</v>
      </c>
      <c r="D291" s="73" t="s">
        <v>1257</v>
      </c>
      <c r="E291" s="90">
        <v>46.535200000000003</v>
      </c>
      <c r="F291" s="150">
        <v>47</v>
      </c>
      <c r="G291" s="149">
        <f t="shared" si="5"/>
        <v>235000</v>
      </c>
      <c r="H291" s="73">
        <v>417</v>
      </c>
      <c r="I291" s="90" t="s">
        <v>409</v>
      </c>
      <c r="J291" s="90">
        <v>2044</v>
      </c>
      <c r="K291" s="73">
        <v>3038200059</v>
      </c>
      <c r="L291" s="90" t="s">
        <v>1251</v>
      </c>
    </row>
    <row r="292" spans="1:12">
      <c r="A292" s="73">
        <v>289</v>
      </c>
      <c r="B292" s="90" t="s">
        <v>1258</v>
      </c>
      <c r="C292" s="73" t="s">
        <v>1256</v>
      </c>
      <c r="D292" s="73" t="s">
        <v>1259</v>
      </c>
      <c r="E292" s="90">
        <v>493.85809999999998</v>
      </c>
      <c r="F292" s="150">
        <v>494</v>
      </c>
      <c r="G292" s="149">
        <f t="shared" si="5"/>
        <v>2470000</v>
      </c>
      <c r="H292" s="73">
        <v>418</v>
      </c>
      <c r="I292" s="90" t="s">
        <v>409</v>
      </c>
      <c r="J292" s="90">
        <v>2045</v>
      </c>
      <c r="K292" s="73">
        <v>3038200060</v>
      </c>
      <c r="L292" s="90" t="s">
        <v>1251</v>
      </c>
    </row>
    <row r="293" spans="1:12">
      <c r="A293" s="73">
        <v>290</v>
      </c>
      <c r="B293" s="90" t="s">
        <v>1260</v>
      </c>
      <c r="C293" s="73" t="s">
        <v>1261</v>
      </c>
      <c r="D293" s="93" t="s">
        <v>1262</v>
      </c>
      <c r="E293" s="73">
        <v>12.051600000000001</v>
      </c>
      <c r="F293" s="150">
        <v>13</v>
      </c>
      <c r="G293" s="149">
        <f t="shared" si="5"/>
        <v>65000</v>
      </c>
      <c r="H293" s="73">
        <v>419</v>
      </c>
      <c r="I293" s="90" t="s">
        <v>409</v>
      </c>
      <c r="J293" s="90">
        <v>2046</v>
      </c>
      <c r="K293" s="73">
        <v>3147800004</v>
      </c>
      <c r="L293" s="90" t="s">
        <v>1251</v>
      </c>
    </row>
    <row r="294" spans="1:12">
      <c r="A294" s="73">
        <v>291</v>
      </c>
      <c r="B294" s="90" t="s">
        <v>1263</v>
      </c>
      <c r="C294" s="73" t="s">
        <v>1264</v>
      </c>
      <c r="D294" s="73" t="s">
        <v>1265</v>
      </c>
      <c r="E294" s="90">
        <v>53.403700000000001</v>
      </c>
      <c r="F294" s="150">
        <v>54</v>
      </c>
      <c r="G294" s="149">
        <f t="shared" si="5"/>
        <v>270000</v>
      </c>
      <c r="H294" s="73">
        <v>420</v>
      </c>
      <c r="I294" s="90" t="s">
        <v>409</v>
      </c>
      <c r="J294" s="90">
        <v>2047</v>
      </c>
      <c r="K294" s="73">
        <v>3147800005</v>
      </c>
      <c r="L294" s="90" t="s">
        <v>1251</v>
      </c>
    </row>
    <row r="295" spans="1:12">
      <c r="A295" s="73">
        <v>292</v>
      </c>
      <c r="B295" s="90" t="s">
        <v>1263</v>
      </c>
      <c r="C295" s="73" t="s">
        <v>1266</v>
      </c>
      <c r="D295" s="73" t="s">
        <v>1265</v>
      </c>
      <c r="E295" s="90">
        <v>43.898899999999998</v>
      </c>
      <c r="F295" s="150">
        <v>41</v>
      </c>
      <c r="G295" s="149">
        <f t="shared" si="5"/>
        <v>205000</v>
      </c>
      <c r="H295" s="73">
        <v>420</v>
      </c>
      <c r="I295" s="90" t="s">
        <v>409</v>
      </c>
      <c r="J295" s="90">
        <v>2048</v>
      </c>
      <c r="K295" s="73">
        <v>3147800005</v>
      </c>
      <c r="L295" s="90" t="s">
        <v>1251</v>
      </c>
    </row>
    <row r="296" spans="1:12">
      <c r="A296" s="73">
        <v>293</v>
      </c>
      <c r="B296" s="90" t="s">
        <v>1267</v>
      </c>
      <c r="C296" s="73" t="s">
        <v>1268</v>
      </c>
      <c r="D296" s="93" t="s">
        <v>1269</v>
      </c>
      <c r="E296" s="73">
        <v>225.05629999999999</v>
      </c>
      <c r="F296" s="150">
        <v>226</v>
      </c>
      <c r="G296" s="149">
        <f t="shared" si="5"/>
        <v>1130000</v>
      </c>
      <c r="H296" s="73">
        <v>422</v>
      </c>
      <c r="I296" s="90" t="s">
        <v>409</v>
      </c>
      <c r="J296" s="90">
        <v>2049</v>
      </c>
      <c r="K296" s="73">
        <v>3147800007</v>
      </c>
      <c r="L296" s="90" t="s">
        <v>1251</v>
      </c>
    </row>
    <row r="297" spans="1:12">
      <c r="A297" s="73">
        <v>294</v>
      </c>
      <c r="B297" s="90" t="s">
        <v>1270</v>
      </c>
      <c r="C297" s="73" t="s">
        <v>1268</v>
      </c>
      <c r="D297" s="73" t="s">
        <v>1271</v>
      </c>
      <c r="E297" s="90">
        <v>19.043600000000001</v>
      </c>
      <c r="F297" s="150">
        <v>20</v>
      </c>
      <c r="G297" s="149">
        <f t="shared" si="5"/>
        <v>100000</v>
      </c>
      <c r="H297" s="73">
        <v>423</v>
      </c>
      <c r="I297" s="90" t="s">
        <v>409</v>
      </c>
      <c r="J297" s="90">
        <v>1692</v>
      </c>
      <c r="K297" s="73">
        <v>3147700011</v>
      </c>
      <c r="L297" s="90" t="s">
        <v>1251</v>
      </c>
    </row>
    <row r="298" spans="1:12">
      <c r="A298" s="73">
        <v>295</v>
      </c>
      <c r="B298" s="90" t="s">
        <v>1272</v>
      </c>
      <c r="C298" s="73" t="s">
        <v>1273</v>
      </c>
      <c r="D298" s="73" t="s">
        <v>1274</v>
      </c>
      <c r="E298" s="90">
        <v>200.36609999999999</v>
      </c>
      <c r="F298" s="150">
        <v>201</v>
      </c>
      <c r="G298" s="149">
        <f t="shared" si="5"/>
        <v>1005000</v>
      </c>
      <c r="H298" s="73" t="s">
        <v>1275</v>
      </c>
      <c r="I298" s="90" t="s">
        <v>1276</v>
      </c>
      <c r="J298" s="90"/>
      <c r="K298" s="73"/>
      <c r="L298" s="90"/>
    </row>
    <row r="299" spans="1:12">
      <c r="A299" s="73">
        <v>296</v>
      </c>
      <c r="B299" s="90" t="s">
        <v>1272</v>
      </c>
      <c r="C299" s="73" t="s">
        <v>1273</v>
      </c>
      <c r="D299" s="93" t="s">
        <v>1277</v>
      </c>
      <c r="E299" s="73">
        <v>122.4002</v>
      </c>
      <c r="F299" s="150">
        <v>123</v>
      </c>
      <c r="G299" s="149">
        <f t="shared" si="5"/>
        <v>615000</v>
      </c>
      <c r="H299" s="73" t="s">
        <v>1278</v>
      </c>
      <c r="I299" s="90" t="s">
        <v>1276</v>
      </c>
      <c r="J299" s="90"/>
      <c r="K299" s="73"/>
      <c r="L299" s="90"/>
    </row>
    <row r="300" spans="1:12">
      <c r="A300" s="73">
        <v>297</v>
      </c>
      <c r="B300" s="90" t="s">
        <v>1279</v>
      </c>
      <c r="C300" s="73" t="s">
        <v>1256</v>
      </c>
      <c r="D300" s="73" t="s">
        <v>1280</v>
      </c>
      <c r="E300" s="90">
        <v>55.142200000000003</v>
      </c>
      <c r="F300" s="150">
        <v>56</v>
      </c>
      <c r="G300" s="149">
        <f t="shared" si="5"/>
        <v>280000</v>
      </c>
      <c r="H300" s="73" t="s">
        <v>1281</v>
      </c>
      <c r="I300" s="90" t="s">
        <v>1282</v>
      </c>
      <c r="J300" s="90" t="s">
        <v>1283</v>
      </c>
      <c r="K300" s="73"/>
      <c r="L300" s="90"/>
    </row>
    <row r="301" spans="1:12">
      <c r="A301" s="73">
        <v>298</v>
      </c>
      <c r="B301" s="90" t="s">
        <v>1279</v>
      </c>
      <c r="C301" s="73" t="s">
        <v>1256</v>
      </c>
      <c r="D301" s="73" t="s">
        <v>1284</v>
      </c>
      <c r="E301" s="90">
        <v>339.39620000000002</v>
      </c>
      <c r="F301" s="150">
        <v>340</v>
      </c>
      <c r="G301" s="149">
        <f t="shared" si="5"/>
        <v>1700000</v>
      </c>
      <c r="H301" s="73" t="s">
        <v>1285</v>
      </c>
      <c r="I301" s="90" t="s">
        <v>1282</v>
      </c>
      <c r="J301" s="90" t="s">
        <v>1286</v>
      </c>
      <c r="K301" s="73"/>
      <c r="L301" s="90"/>
    </row>
    <row r="302" spans="1:12">
      <c r="A302" s="73">
        <v>299</v>
      </c>
      <c r="B302" s="90" t="s">
        <v>1287</v>
      </c>
      <c r="C302" s="73" t="s">
        <v>1256</v>
      </c>
      <c r="D302" s="93" t="s">
        <v>1288</v>
      </c>
      <c r="E302" s="73">
        <v>10.4933</v>
      </c>
      <c r="F302" s="150">
        <v>11</v>
      </c>
      <c r="G302" s="149">
        <f t="shared" si="5"/>
        <v>55000</v>
      </c>
      <c r="H302" s="73" t="s">
        <v>1289</v>
      </c>
      <c r="I302" s="90" t="s">
        <v>1276</v>
      </c>
      <c r="J302" s="90" t="s">
        <v>1290</v>
      </c>
      <c r="K302" s="73"/>
      <c r="L302" s="90"/>
    </row>
    <row r="303" spans="1:12">
      <c r="A303" s="73">
        <v>300</v>
      </c>
      <c r="B303" s="90" t="s">
        <v>1291</v>
      </c>
      <c r="C303" s="73" t="s">
        <v>1292</v>
      </c>
      <c r="D303" s="73" t="s">
        <v>1293</v>
      </c>
      <c r="E303" s="90">
        <v>134.49180000000001</v>
      </c>
      <c r="F303" s="150">
        <v>135</v>
      </c>
      <c r="G303" s="149">
        <f t="shared" ref="G303:G309" si="6">F303*5000</f>
        <v>675000</v>
      </c>
      <c r="H303" s="73" t="s">
        <v>1294</v>
      </c>
      <c r="I303" s="90" t="s">
        <v>1276</v>
      </c>
      <c r="J303" s="90" t="s">
        <v>1295</v>
      </c>
      <c r="K303" s="73"/>
      <c r="L303" s="90"/>
    </row>
    <row r="304" spans="1:12">
      <c r="A304" s="73">
        <v>301</v>
      </c>
      <c r="B304" s="90" t="s">
        <v>1296</v>
      </c>
      <c r="C304" s="73" t="s">
        <v>1292</v>
      </c>
      <c r="D304" s="73" t="s">
        <v>1297</v>
      </c>
      <c r="E304" s="90">
        <v>72.251000000000005</v>
      </c>
      <c r="F304" s="150">
        <v>73</v>
      </c>
      <c r="G304" s="149">
        <f t="shared" si="6"/>
        <v>365000</v>
      </c>
      <c r="H304" s="73" t="s">
        <v>1298</v>
      </c>
      <c r="I304" s="90" t="s">
        <v>1276</v>
      </c>
      <c r="J304" s="90" t="s">
        <v>1299</v>
      </c>
      <c r="K304" s="73"/>
      <c r="L304" s="90"/>
    </row>
    <row r="305" spans="1:12">
      <c r="A305" s="73">
        <v>302</v>
      </c>
      <c r="B305" s="90" t="s">
        <v>1300</v>
      </c>
      <c r="C305" s="73" t="s">
        <v>1268</v>
      </c>
      <c r="D305" s="93" t="s">
        <v>1301</v>
      </c>
      <c r="E305" s="73">
        <v>238.08150000000001</v>
      </c>
      <c r="F305" s="150">
        <v>239</v>
      </c>
      <c r="G305" s="149">
        <f t="shared" si="6"/>
        <v>1195000</v>
      </c>
      <c r="H305" s="73" t="s">
        <v>1302</v>
      </c>
      <c r="I305" s="90" t="s">
        <v>1276</v>
      </c>
      <c r="J305" s="90" t="s">
        <v>1303</v>
      </c>
      <c r="K305" s="73"/>
      <c r="L305" s="90"/>
    </row>
    <row r="306" spans="1:12">
      <c r="A306" s="73">
        <v>303</v>
      </c>
      <c r="B306" s="90" t="s">
        <v>1304</v>
      </c>
      <c r="C306" s="73" t="s">
        <v>1268</v>
      </c>
      <c r="D306" s="73" t="s">
        <v>1305</v>
      </c>
      <c r="E306" s="90">
        <v>91.643299999999996</v>
      </c>
      <c r="F306" s="150">
        <v>92</v>
      </c>
      <c r="G306" s="149">
        <f t="shared" si="6"/>
        <v>460000</v>
      </c>
      <c r="H306" s="73" t="s">
        <v>1306</v>
      </c>
      <c r="I306" s="90" t="s">
        <v>1276</v>
      </c>
      <c r="J306" s="90" t="s">
        <v>1307</v>
      </c>
      <c r="K306" s="73"/>
      <c r="L306" s="90"/>
    </row>
    <row r="307" spans="1:12">
      <c r="A307" s="73">
        <v>304</v>
      </c>
      <c r="B307" s="90" t="s">
        <v>1308</v>
      </c>
      <c r="C307" s="73" t="s">
        <v>1268</v>
      </c>
      <c r="D307" s="73" t="s">
        <v>1309</v>
      </c>
      <c r="E307" s="90">
        <v>53.487200000000001</v>
      </c>
      <c r="F307" s="150">
        <v>54</v>
      </c>
      <c r="G307" s="149">
        <f t="shared" si="6"/>
        <v>270000</v>
      </c>
      <c r="H307" s="73" t="s">
        <v>1310</v>
      </c>
      <c r="I307" s="90" t="s">
        <v>1276</v>
      </c>
      <c r="J307" s="90" t="s">
        <v>1311</v>
      </c>
      <c r="K307" s="73"/>
      <c r="L307" s="90"/>
    </row>
    <row r="308" spans="1:12">
      <c r="A308" s="73">
        <v>305</v>
      </c>
      <c r="B308" s="90" t="s">
        <v>1308</v>
      </c>
      <c r="C308" s="73" t="s">
        <v>1268</v>
      </c>
      <c r="D308" s="93" t="s">
        <v>1312</v>
      </c>
      <c r="E308" s="73">
        <v>42.325499999999998</v>
      </c>
      <c r="F308" s="150">
        <v>43</v>
      </c>
      <c r="G308" s="149">
        <f t="shared" si="6"/>
        <v>215000</v>
      </c>
      <c r="H308" s="73" t="s">
        <v>1313</v>
      </c>
      <c r="I308" s="90" t="s">
        <v>1276</v>
      </c>
      <c r="J308" s="90" t="s">
        <v>1314</v>
      </c>
      <c r="K308" s="73"/>
      <c r="L308" s="90"/>
    </row>
    <row r="309" spans="1:12">
      <c r="A309" s="73">
        <v>306</v>
      </c>
      <c r="B309" s="90" t="s">
        <v>1315</v>
      </c>
      <c r="C309" s="73" t="s">
        <v>1268</v>
      </c>
      <c r="D309" s="73" t="s">
        <v>1316</v>
      </c>
      <c r="E309" s="90">
        <v>17.1861</v>
      </c>
      <c r="F309" s="150">
        <v>18</v>
      </c>
      <c r="G309" s="149">
        <f t="shared" si="6"/>
        <v>90000</v>
      </c>
      <c r="H309" s="73" t="s">
        <v>1317</v>
      </c>
      <c r="I309" s="90" t="s">
        <v>1276</v>
      </c>
      <c r="J309" s="90" t="s">
        <v>1318</v>
      </c>
      <c r="K309" s="73"/>
      <c r="L309" s="90"/>
    </row>
    <row r="310" spans="1:12">
      <c r="A310" s="73">
        <v>307</v>
      </c>
      <c r="B310" s="90" t="s">
        <v>1321</v>
      </c>
      <c r="C310" s="73" t="s">
        <v>405</v>
      </c>
      <c r="D310" s="73" t="s">
        <v>1322</v>
      </c>
      <c r="E310" s="90">
        <v>189.45240000000001</v>
      </c>
      <c r="F310" s="150">
        <v>190</v>
      </c>
      <c r="G310" s="149">
        <f>F310*1000</f>
        <v>190000</v>
      </c>
      <c r="H310" s="73">
        <v>412</v>
      </c>
      <c r="I310" s="90" t="s">
        <v>1323</v>
      </c>
      <c r="J310" s="90" t="s">
        <v>1324</v>
      </c>
      <c r="K310" s="73">
        <v>3147800002</v>
      </c>
      <c r="L310" s="90" t="s">
        <v>1325</v>
      </c>
    </row>
    <row r="311" spans="1:12">
      <c r="A311" s="73">
        <v>308</v>
      </c>
      <c r="B311" s="90" t="s">
        <v>1248</v>
      </c>
      <c r="C311" s="73" t="s">
        <v>1249</v>
      </c>
      <c r="D311" s="93" t="s">
        <v>1250</v>
      </c>
      <c r="E311" s="73">
        <v>1</v>
      </c>
      <c r="F311" s="150">
        <v>1</v>
      </c>
      <c r="G311" s="149">
        <f t="shared" ref="G311" si="7">F311*5000</f>
        <v>5000</v>
      </c>
      <c r="H311" s="73">
        <v>413</v>
      </c>
      <c r="I311" s="90" t="s">
        <v>1326</v>
      </c>
      <c r="J311" s="90" t="s">
        <v>1324</v>
      </c>
      <c r="K311" s="73">
        <v>3038200057</v>
      </c>
      <c r="L311" s="90" t="s">
        <v>1251</v>
      </c>
    </row>
    <row r="312" spans="1:12">
      <c r="A312" s="73">
        <v>309</v>
      </c>
      <c r="B312" s="90" t="s">
        <v>1327</v>
      </c>
      <c r="C312" s="73" t="s">
        <v>1268</v>
      </c>
      <c r="D312" s="73" t="s">
        <v>1328</v>
      </c>
      <c r="E312" s="90">
        <v>3.2471999999999999</v>
      </c>
      <c r="F312" s="150">
        <v>4</v>
      </c>
      <c r="G312" s="149">
        <f>F312*1000</f>
        <v>4000</v>
      </c>
      <c r="H312" s="73">
        <v>422</v>
      </c>
      <c r="I312" s="90" t="s">
        <v>1323</v>
      </c>
      <c r="J312" s="90" t="s">
        <v>1324</v>
      </c>
      <c r="K312" s="73">
        <v>3147800006</v>
      </c>
      <c r="L312" s="90" t="s">
        <v>1325</v>
      </c>
    </row>
    <row r="313" spans="1:12" s="240" customFormat="1">
      <c r="A313" s="73">
        <v>310</v>
      </c>
      <c r="B313" s="78" t="s">
        <v>1383</v>
      </c>
      <c r="C313" s="78" t="s">
        <v>1366</v>
      </c>
      <c r="D313" s="78" t="s">
        <v>1384</v>
      </c>
      <c r="E313" s="148">
        <v>0.15</v>
      </c>
      <c r="F313" s="148">
        <f t="shared" ref="F313:F314" si="8">ROUNDUP(E313,0)</f>
        <v>1</v>
      </c>
      <c r="G313" s="225">
        <f t="shared" ref="G313:G314" si="9">F313*1000</f>
        <v>1000</v>
      </c>
      <c r="H313" s="78">
        <v>1330</v>
      </c>
      <c r="I313" s="78" t="s">
        <v>1323</v>
      </c>
      <c r="J313" s="78" t="s">
        <v>1324</v>
      </c>
      <c r="K313" s="78"/>
      <c r="L313" s="78"/>
    </row>
    <row r="314" spans="1:12" s="240" customFormat="1">
      <c r="A314" s="73">
        <v>311</v>
      </c>
      <c r="B314" s="78" t="s">
        <v>1385</v>
      </c>
      <c r="C314" s="78" t="s">
        <v>1386</v>
      </c>
      <c r="D314" s="78" t="s">
        <v>1387</v>
      </c>
      <c r="E314" s="148">
        <v>3</v>
      </c>
      <c r="F314" s="148">
        <f t="shared" si="8"/>
        <v>3</v>
      </c>
      <c r="G314" s="225">
        <f t="shared" si="9"/>
        <v>3000</v>
      </c>
      <c r="H314" s="78"/>
      <c r="I314" s="78" t="s">
        <v>1323</v>
      </c>
      <c r="J314" s="78" t="s">
        <v>1324</v>
      </c>
      <c r="K314" s="78"/>
      <c r="L314" s="78"/>
    </row>
    <row r="315" spans="1:12" s="78" customFormat="1" ht="13.9" customHeight="1">
      <c r="A315" s="90">
        <v>312</v>
      </c>
      <c r="B315" s="90" t="s">
        <v>1388</v>
      </c>
      <c r="C315" s="90" t="s">
        <v>1391</v>
      </c>
      <c r="D315" s="90" t="s">
        <v>1394</v>
      </c>
      <c r="E315" s="167">
        <v>11.159000000000001</v>
      </c>
      <c r="F315" s="167">
        <f>ROUNDUP(E315,0)</f>
        <v>12</v>
      </c>
      <c r="G315" s="75">
        <f t="shared" ref="G315:G317" si="10">F315*5000</f>
        <v>60000</v>
      </c>
      <c r="H315" s="90" t="s">
        <v>1396</v>
      </c>
      <c r="I315" s="90" t="s">
        <v>1397</v>
      </c>
      <c r="J315" s="90" t="s">
        <v>1400</v>
      </c>
      <c r="K315" s="90" t="s">
        <v>1401</v>
      </c>
      <c r="L315" s="90" t="s">
        <v>1402</v>
      </c>
    </row>
    <row r="316" spans="1:12" s="78" customFormat="1" ht="12" customHeight="1">
      <c r="A316" s="90">
        <v>313</v>
      </c>
      <c r="B316" s="73" t="s">
        <v>1389</v>
      </c>
      <c r="C316" s="73" t="s">
        <v>1392</v>
      </c>
      <c r="D316" s="73" t="s">
        <v>1389</v>
      </c>
      <c r="E316" s="74">
        <v>21.547000000000001</v>
      </c>
      <c r="F316" s="74">
        <f>ROUNDUP(E316,0)</f>
        <v>22</v>
      </c>
      <c r="G316" s="226">
        <f t="shared" si="10"/>
        <v>110000</v>
      </c>
      <c r="H316" s="73" t="s">
        <v>1398</v>
      </c>
      <c r="I316" s="73" t="s">
        <v>1397</v>
      </c>
      <c r="J316" s="73" t="s">
        <v>1403</v>
      </c>
      <c r="K316" s="73" t="s">
        <v>1404</v>
      </c>
      <c r="L316" s="73" t="s">
        <v>1402</v>
      </c>
    </row>
    <row r="317" spans="1:12" s="78" customFormat="1" ht="13.9" customHeight="1">
      <c r="A317" s="73">
        <v>314</v>
      </c>
      <c r="B317" s="90" t="s">
        <v>1390</v>
      </c>
      <c r="C317" s="90" t="s">
        <v>1393</v>
      </c>
      <c r="D317" s="90" t="s">
        <v>1395</v>
      </c>
      <c r="E317" s="167">
        <v>7.0350000000000001</v>
      </c>
      <c r="F317" s="167">
        <f t="shared" ref="F317" si="11">E317</f>
        <v>7.0350000000000001</v>
      </c>
      <c r="G317" s="75">
        <f t="shared" si="10"/>
        <v>35175</v>
      </c>
      <c r="H317" s="90" t="s">
        <v>1399</v>
      </c>
      <c r="I317" s="90" t="s">
        <v>1397</v>
      </c>
      <c r="J317" s="90">
        <v>736</v>
      </c>
      <c r="K317" s="90" t="s">
        <v>1405</v>
      </c>
      <c r="L317" s="90" t="s">
        <v>1402</v>
      </c>
    </row>
    <row r="318" spans="1:12" ht="12.75">
      <c r="A318" s="90">
        <v>315</v>
      </c>
      <c r="B318" s="78"/>
      <c r="C318" s="78"/>
      <c r="D318" s="78"/>
      <c r="E318" s="242">
        <v>30.302199999999999</v>
      </c>
      <c r="F318" s="148">
        <f>ROUNDUP(E318,0)</f>
        <v>31</v>
      </c>
      <c r="G318" s="225">
        <f>F318*5000</f>
        <v>155000</v>
      </c>
      <c r="H318" s="242">
        <v>424</v>
      </c>
      <c r="I318" s="244" t="s">
        <v>1408</v>
      </c>
      <c r="J318" s="242">
        <v>1693</v>
      </c>
      <c r="K318" s="244" t="s">
        <v>1409</v>
      </c>
      <c r="L318" s="244" t="s">
        <v>1410</v>
      </c>
    </row>
    <row r="319" spans="1:12" ht="12.75">
      <c r="A319" s="73">
        <v>316</v>
      </c>
      <c r="B319" s="78"/>
      <c r="C319" s="78"/>
      <c r="D319" s="78"/>
      <c r="E319" s="243">
        <v>78.081500000000005</v>
      </c>
      <c r="F319" s="148">
        <f>ROUNDUP(E319,0)</f>
        <v>79</v>
      </c>
      <c r="G319" s="225">
        <f t="shared" ref="G319:G417" si="12">F319*5000</f>
        <v>395000</v>
      </c>
      <c r="H319" s="243">
        <v>425</v>
      </c>
      <c r="I319" s="245" t="s">
        <v>1408</v>
      </c>
      <c r="J319" s="243">
        <v>1694</v>
      </c>
      <c r="K319" s="245" t="s">
        <v>1411</v>
      </c>
      <c r="L319" s="244" t="s">
        <v>1410</v>
      </c>
    </row>
    <row r="320" spans="1:12" ht="12.75">
      <c r="A320" s="90">
        <v>317</v>
      </c>
      <c r="B320" s="78"/>
      <c r="C320" s="78"/>
      <c r="D320" s="78"/>
      <c r="E320" s="243">
        <v>13.960800000000001</v>
      </c>
      <c r="F320" s="148">
        <f t="shared" ref="F320:F392" si="13">ROUNDUP(E320,0)</f>
        <v>14</v>
      </c>
      <c r="G320" s="225">
        <f t="shared" si="12"/>
        <v>70000</v>
      </c>
      <c r="H320" s="243">
        <v>913</v>
      </c>
      <c r="I320" s="245" t="s">
        <v>1408</v>
      </c>
      <c r="J320" s="243">
        <v>1463</v>
      </c>
      <c r="K320" s="245" t="s">
        <v>1412</v>
      </c>
      <c r="L320" s="244" t="s">
        <v>1410</v>
      </c>
    </row>
    <row r="321" spans="1:12" ht="12.75">
      <c r="A321" s="73">
        <v>318</v>
      </c>
      <c r="B321" s="73"/>
      <c r="C321" s="73"/>
      <c r="D321" s="73"/>
      <c r="E321" s="243">
        <v>20.966000000000001</v>
      </c>
      <c r="F321" s="148">
        <f t="shared" si="13"/>
        <v>21</v>
      </c>
      <c r="G321" s="226">
        <f t="shared" si="12"/>
        <v>105000</v>
      </c>
      <c r="H321" s="243">
        <v>1141</v>
      </c>
      <c r="I321" s="245" t="s">
        <v>1408</v>
      </c>
      <c r="J321" s="243">
        <v>4196</v>
      </c>
      <c r="K321" s="245">
        <v>3033500011</v>
      </c>
      <c r="L321" s="244" t="s">
        <v>1410</v>
      </c>
    </row>
    <row r="322" spans="1:12" ht="12.75">
      <c r="A322" s="90">
        <v>319</v>
      </c>
      <c r="B322" s="73"/>
      <c r="C322" s="73"/>
      <c r="D322" s="73"/>
      <c r="E322" s="242">
        <v>29.445900000000002</v>
      </c>
      <c r="F322" s="148">
        <f t="shared" si="13"/>
        <v>30</v>
      </c>
      <c r="G322" s="226">
        <f t="shared" si="12"/>
        <v>150000</v>
      </c>
      <c r="H322" s="242">
        <v>701</v>
      </c>
      <c r="I322" s="244" t="s">
        <v>1408</v>
      </c>
      <c r="J322" s="242">
        <v>1695</v>
      </c>
      <c r="K322" s="244">
        <v>3147100004</v>
      </c>
      <c r="L322" s="244" t="s">
        <v>1410</v>
      </c>
    </row>
    <row r="323" spans="1:12" ht="12.75">
      <c r="A323" s="73">
        <v>320</v>
      </c>
      <c r="B323" s="73"/>
      <c r="C323" s="73"/>
      <c r="D323" s="73"/>
      <c r="E323" s="242">
        <v>51.654699999999998</v>
      </c>
      <c r="F323" s="148">
        <f t="shared" si="13"/>
        <v>52</v>
      </c>
      <c r="G323" s="226">
        <f t="shared" si="12"/>
        <v>260000</v>
      </c>
      <c r="H323" s="242">
        <v>702</v>
      </c>
      <c r="I323" s="244" t="s">
        <v>1408</v>
      </c>
      <c r="J323" s="242">
        <v>1696</v>
      </c>
      <c r="K323" s="244">
        <v>3147100005</v>
      </c>
      <c r="L323" s="244" t="s">
        <v>1410</v>
      </c>
    </row>
    <row r="324" spans="1:12" ht="12.75">
      <c r="A324" s="90">
        <v>321</v>
      </c>
      <c r="B324" s="73"/>
      <c r="C324" s="73"/>
      <c r="D324" s="73"/>
      <c r="E324" s="242">
        <v>9.1220999999999997</v>
      </c>
      <c r="F324" s="148">
        <f t="shared" si="13"/>
        <v>10</v>
      </c>
      <c r="G324" s="226">
        <f t="shared" si="12"/>
        <v>50000</v>
      </c>
      <c r="H324" s="242">
        <v>703</v>
      </c>
      <c r="I324" s="244" t="s">
        <v>1408</v>
      </c>
      <c r="J324" s="242">
        <v>1697</v>
      </c>
      <c r="K324" s="244">
        <v>3147100006</v>
      </c>
      <c r="L324" s="244" t="s">
        <v>1410</v>
      </c>
    </row>
    <row r="325" spans="1:12" ht="12.75">
      <c r="A325" s="73">
        <v>322</v>
      </c>
      <c r="B325" s="73"/>
      <c r="C325" s="73"/>
      <c r="D325" s="73"/>
      <c r="E325" s="242">
        <v>27.253799999999998</v>
      </c>
      <c r="F325" s="148">
        <f t="shared" si="13"/>
        <v>28</v>
      </c>
      <c r="G325" s="226">
        <f t="shared" si="12"/>
        <v>140000</v>
      </c>
      <c r="H325" s="242">
        <v>704</v>
      </c>
      <c r="I325" s="244" t="s">
        <v>1408</v>
      </c>
      <c r="J325" s="242">
        <v>1698</v>
      </c>
      <c r="K325" s="244">
        <v>3147100006</v>
      </c>
      <c r="L325" s="244" t="s">
        <v>1410</v>
      </c>
    </row>
    <row r="326" spans="1:12" ht="12.75">
      <c r="A326" s="90">
        <v>323</v>
      </c>
      <c r="B326" s="73"/>
      <c r="C326" s="73"/>
      <c r="D326" s="73"/>
      <c r="E326" s="242">
        <v>48.655700000000003</v>
      </c>
      <c r="F326" s="148">
        <f t="shared" si="13"/>
        <v>49</v>
      </c>
      <c r="G326" s="226">
        <f t="shared" si="12"/>
        <v>245000</v>
      </c>
      <c r="H326" s="242">
        <v>705</v>
      </c>
      <c r="I326" s="244" t="s">
        <v>1408</v>
      </c>
      <c r="J326" s="242">
        <v>1699</v>
      </c>
      <c r="K326" s="244">
        <v>3147100007</v>
      </c>
      <c r="L326" s="244" t="s">
        <v>1410</v>
      </c>
    </row>
    <row r="327" spans="1:12" ht="12.75">
      <c r="A327" s="73">
        <v>324</v>
      </c>
      <c r="B327" s="73"/>
      <c r="C327" s="73"/>
      <c r="D327" s="73"/>
      <c r="E327" s="242">
        <v>12.2089</v>
      </c>
      <c r="F327" s="148">
        <f t="shared" si="13"/>
        <v>13</v>
      </c>
      <c r="G327" s="226">
        <f t="shared" si="12"/>
        <v>65000</v>
      </c>
      <c r="H327" s="242">
        <v>706</v>
      </c>
      <c r="I327" s="244" t="s">
        <v>1408</v>
      </c>
      <c r="J327" s="242">
        <v>1700</v>
      </c>
      <c r="K327" s="244">
        <v>3147100008</v>
      </c>
      <c r="L327" s="244" t="s">
        <v>1410</v>
      </c>
    </row>
    <row r="328" spans="1:12" ht="12.75">
      <c r="A328" s="90">
        <v>325</v>
      </c>
      <c r="B328" s="73"/>
      <c r="C328" s="73"/>
      <c r="D328" s="73"/>
      <c r="E328" s="242">
        <v>36.901299999999999</v>
      </c>
      <c r="F328" s="148">
        <f t="shared" si="13"/>
        <v>37</v>
      </c>
      <c r="G328" s="226">
        <f t="shared" si="12"/>
        <v>185000</v>
      </c>
      <c r="H328" s="242">
        <v>706</v>
      </c>
      <c r="I328" s="244" t="s">
        <v>1408</v>
      </c>
      <c r="J328" s="242">
        <v>426</v>
      </c>
      <c r="K328" s="244">
        <v>3147100008</v>
      </c>
      <c r="L328" s="244" t="s">
        <v>1410</v>
      </c>
    </row>
    <row r="329" spans="1:12" ht="12.75">
      <c r="A329" s="73">
        <v>326</v>
      </c>
      <c r="B329" s="73"/>
      <c r="C329" s="73"/>
      <c r="D329" s="73"/>
      <c r="E329" s="242">
        <v>93.134799999999998</v>
      </c>
      <c r="F329" s="148">
        <f t="shared" si="13"/>
        <v>94</v>
      </c>
      <c r="G329" s="226">
        <f t="shared" si="12"/>
        <v>470000</v>
      </c>
      <c r="H329" s="242">
        <v>915</v>
      </c>
      <c r="I329" s="245" t="s">
        <v>1408</v>
      </c>
      <c r="J329" s="242">
        <v>1464</v>
      </c>
      <c r="K329" s="242" t="s">
        <v>1413</v>
      </c>
      <c r="L329" s="244" t="s">
        <v>1410</v>
      </c>
    </row>
    <row r="330" spans="1:12" ht="12.75">
      <c r="A330" s="90">
        <v>327</v>
      </c>
      <c r="B330" s="73"/>
      <c r="C330" s="73"/>
      <c r="D330" s="73"/>
      <c r="E330" s="242">
        <v>13.891</v>
      </c>
      <c r="F330" s="148">
        <f t="shared" si="13"/>
        <v>14</v>
      </c>
      <c r="G330" s="226">
        <f t="shared" si="12"/>
        <v>70000</v>
      </c>
      <c r="H330" s="242">
        <v>916</v>
      </c>
      <c r="I330" s="245" t="s">
        <v>1408</v>
      </c>
      <c r="J330" s="242">
        <v>1466</v>
      </c>
      <c r="K330" s="242" t="s">
        <v>1414</v>
      </c>
      <c r="L330" s="244" t="s">
        <v>1410</v>
      </c>
    </row>
    <row r="331" spans="1:12" ht="12.75">
      <c r="A331" s="73">
        <v>328</v>
      </c>
      <c r="B331" s="73"/>
      <c r="C331" s="73"/>
      <c r="D331" s="73"/>
      <c r="E331" s="242">
        <v>67.621300000000005</v>
      </c>
      <c r="F331" s="148">
        <f t="shared" si="13"/>
        <v>68</v>
      </c>
      <c r="G331" s="226">
        <f t="shared" si="12"/>
        <v>340000</v>
      </c>
      <c r="H331" s="242">
        <v>917</v>
      </c>
      <c r="I331" s="245" t="s">
        <v>1408</v>
      </c>
      <c r="J331" s="242">
        <v>1467</v>
      </c>
      <c r="K331" s="242" t="s">
        <v>1415</v>
      </c>
      <c r="L331" s="244" t="s">
        <v>1410</v>
      </c>
    </row>
    <row r="332" spans="1:12" ht="12.75">
      <c r="A332" s="90">
        <v>329</v>
      </c>
      <c r="B332" s="73"/>
      <c r="C332" s="73"/>
      <c r="D332" s="73"/>
      <c r="E332" s="242">
        <v>39.488</v>
      </c>
      <c r="F332" s="148">
        <f t="shared" si="13"/>
        <v>40</v>
      </c>
      <c r="G332" s="226">
        <f t="shared" si="12"/>
        <v>200000</v>
      </c>
      <c r="H332" s="242">
        <v>1142</v>
      </c>
      <c r="I332" s="245" t="s">
        <v>1408</v>
      </c>
      <c r="J332" s="242">
        <v>4197</v>
      </c>
      <c r="K332" s="242">
        <v>3033500012</v>
      </c>
      <c r="L332" s="244" t="s">
        <v>1410</v>
      </c>
    </row>
    <row r="333" spans="1:12" ht="12.75">
      <c r="A333" s="73">
        <v>330</v>
      </c>
      <c r="B333" s="73"/>
      <c r="C333" s="73"/>
      <c r="D333" s="73"/>
      <c r="E333" s="242">
        <v>9.1720000000000006</v>
      </c>
      <c r="F333" s="148">
        <f t="shared" si="13"/>
        <v>10</v>
      </c>
      <c r="G333" s="226">
        <f t="shared" si="12"/>
        <v>50000</v>
      </c>
      <c r="H333" s="242">
        <v>1145</v>
      </c>
      <c r="I333" s="245" t="s">
        <v>1408</v>
      </c>
      <c r="J333" s="242">
        <v>4299</v>
      </c>
      <c r="K333" s="242">
        <v>3033500014</v>
      </c>
      <c r="L333" s="244" t="s">
        <v>1410</v>
      </c>
    </row>
    <row r="334" spans="1:12" ht="12.75">
      <c r="A334" s="90">
        <v>331</v>
      </c>
      <c r="B334" s="73"/>
      <c r="C334" s="73"/>
      <c r="D334" s="73"/>
      <c r="E334" s="242">
        <v>12.771000000000001</v>
      </c>
      <c r="F334" s="148">
        <f t="shared" si="13"/>
        <v>13</v>
      </c>
      <c r="G334" s="226">
        <f t="shared" si="12"/>
        <v>65000</v>
      </c>
      <c r="H334" s="242">
        <v>1144</v>
      </c>
      <c r="I334" s="245" t="s">
        <v>1408</v>
      </c>
      <c r="J334" s="242">
        <v>4298</v>
      </c>
      <c r="K334" s="242">
        <v>3033500013</v>
      </c>
      <c r="L334" s="244" t="s">
        <v>1410</v>
      </c>
    </row>
    <row r="335" spans="1:12" ht="12.75">
      <c r="A335" s="73">
        <v>332</v>
      </c>
      <c r="B335" s="73"/>
      <c r="C335" s="73"/>
      <c r="D335" s="73"/>
      <c r="E335" s="242">
        <v>8.5790000000000006</v>
      </c>
      <c r="F335" s="148">
        <f t="shared" si="13"/>
        <v>9</v>
      </c>
      <c r="G335" s="226">
        <f t="shared" si="12"/>
        <v>45000</v>
      </c>
      <c r="H335" s="242">
        <v>1146</v>
      </c>
      <c r="I335" s="245" t="s">
        <v>1408</v>
      </c>
      <c r="J335" s="242">
        <v>4300</v>
      </c>
      <c r="K335" s="242">
        <v>3033500015</v>
      </c>
      <c r="L335" s="244" t="s">
        <v>1410</v>
      </c>
    </row>
    <row r="336" spans="1:12" ht="12.75">
      <c r="A336" s="90">
        <v>333</v>
      </c>
      <c r="B336" s="73"/>
      <c r="C336" s="73"/>
      <c r="D336" s="73"/>
      <c r="E336" s="242">
        <v>14.994</v>
      </c>
      <c r="F336" s="148">
        <f t="shared" si="13"/>
        <v>15</v>
      </c>
      <c r="G336" s="226">
        <f t="shared" si="12"/>
        <v>75000</v>
      </c>
      <c r="H336" s="242">
        <v>1147</v>
      </c>
      <c r="I336" s="245" t="s">
        <v>1408</v>
      </c>
      <c r="J336" s="242">
        <v>3830</v>
      </c>
      <c r="K336" s="242">
        <v>3033500016</v>
      </c>
      <c r="L336" s="244" t="s">
        <v>1410</v>
      </c>
    </row>
    <row r="337" spans="1:12" ht="12.75">
      <c r="A337" s="73">
        <v>334</v>
      </c>
      <c r="B337" s="73"/>
      <c r="C337" s="73"/>
      <c r="D337" s="73"/>
      <c r="E337" s="242">
        <v>11.44</v>
      </c>
      <c r="F337" s="148">
        <f t="shared" si="13"/>
        <v>12</v>
      </c>
      <c r="G337" s="226">
        <f t="shared" si="12"/>
        <v>60000</v>
      </c>
      <c r="H337" s="242">
        <v>1148</v>
      </c>
      <c r="I337" s="245" t="s">
        <v>1408</v>
      </c>
      <c r="J337" s="242">
        <v>3831</v>
      </c>
      <c r="K337" s="242">
        <v>3033500017</v>
      </c>
      <c r="L337" s="244" t="s">
        <v>1410</v>
      </c>
    </row>
    <row r="338" spans="1:12" ht="12.75">
      <c r="A338" s="90">
        <v>335</v>
      </c>
      <c r="B338" s="73"/>
      <c r="C338" s="73"/>
      <c r="D338" s="73"/>
      <c r="E338" s="246">
        <v>38.5289</v>
      </c>
      <c r="F338" s="148">
        <f t="shared" si="13"/>
        <v>39</v>
      </c>
      <c r="G338" s="226">
        <f t="shared" si="12"/>
        <v>195000</v>
      </c>
      <c r="H338" s="242">
        <v>918</v>
      </c>
      <c r="I338" s="244" t="s">
        <v>1408</v>
      </c>
      <c r="J338" s="242">
        <v>1468</v>
      </c>
      <c r="K338" s="242">
        <v>3042600213</v>
      </c>
      <c r="L338" s="244" t="s">
        <v>1410</v>
      </c>
    </row>
    <row r="339" spans="1:12" ht="12.75">
      <c r="A339" s="73">
        <v>336</v>
      </c>
      <c r="B339" s="73"/>
      <c r="C339" s="73"/>
      <c r="D339" s="73"/>
      <c r="E339" s="246">
        <v>17.889299999999999</v>
      </c>
      <c r="F339" s="148">
        <f t="shared" si="13"/>
        <v>18</v>
      </c>
      <c r="G339" s="226">
        <f t="shared" si="12"/>
        <v>90000</v>
      </c>
      <c r="H339" s="242">
        <v>919</v>
      </c>
      <c r="I339" s="244" t="s">
        <v>1408</v>
      </c>
      <c r="J339" s="242">
        <v>1469</v>
      </c>
      <c r="K339" s="242">
        <v>3042600214</v>
      </c>
      <c r="L339" s="244" t="s">
        <v>1410</v>
      </c>
    </row>
    <row r="340" spans="1:12" ht="12.75">
      <c r="A340" s="90">
        <v>337</v>
      </c>
      <c r="B340" s="73"/>
      <c r="C340" s="73"/>
      <c r="D340" s="73"/>
      <c r="E340" s="246">
        <v>13.396599999999999</v>
      </c>
      <c r="F340" s="148">
        <f t="shared" si="13"/>
        <v>14</v>
      </c>
      <c r="G340" s="226">
        <f t="shared" si="12"/>
        <v>70000</v>
      </c>
      <c r="H340" s="242">
        <v>920</v>
      </c>
      <c r="I340" s="244" t="s">
        <v>1408</v>
      </c>
      <c r="J340" s="242">
        <v>1470</v>
      </c>
      <c r="K340" s="242">
        <v>3042600215</v>
      </c>
      <c r="L340" s="244" t="s">
        <v>1410</v>
      </c>
    </row>
    <row r="341" spans="1:12" ht="12.75">
      <c r="A341" s="73">
        <v>338</v>
      </c>
      <c r="B341" s="73"/>
      <c r="C341" s="73"/>
      <c r="D341" s="73"/>
      <c r="E341" s="246">
        <v>10.7509</v>
      </c>
      <c r="F341" s="148">
        <f t="shared" si="13"/>
        <v>11</v>
      </c>
      <c r="G341" s="226">
        <f t="shared" si="12"/>
        <v>55000</v>
      </c>
      <c r="H341" s="242">
        <v>921</v>
      </c>
      <c r="I341" s="244" t="s">
        <v>1408</v>
      </c>
      <c r="J341" s="242">
        <v>1471</v>
      </c>
      <c r="K341" s="242">
        <v>3042600216</v>
      </c>
      <c r="L341" s="244" t="s">
        <v>1410</v>
      </c>
    </row>
    <row r="342" spans="1:12" ht="12.75">
      <c r="A342" s="90">
        <v>339</v>
      </c>
      <c r="B342" s="73"/>
      <c r="C342" s="73"/>
      <c r="D342" s="73"/>
      <c r="E342" s="246">
        <v>42.741</v>
      </c>
      <c r="F342" s="148">
        <f t="shared" si="13"/>
        <v>43</v>
      </c>
      <c r="G342" s="226">
        <f t="shared" si="12"/>
        <v>215000</v>
      </c>
      <c r="H342" s="242">
        <v>922</v>
      </c>
      <c r="I342" s="244" t="s">
        <v>1408</v>
      </c>
      <c r="J342" s="242">
        <v>1472</v>
      </c>
      <c r="K342" s="242">
        <v>3042600217</v>
      </c>
      <c r="L342" s="244" t="s">
        <v>1410</v>
      </c>
    </row>
    <row r="343" spans="1:12" ht="12.75">
      <c r="A343" s="73">
        <v>340</v>
      </c>
      <c r="B343" s="73"/>
      <c r="C343" s="73"/>
      <c r="D343" s="73"/>
      <c r="E343" s="246">
        <v>62.390700000000002</v>
      </c>
      <c r="F343" s="148">
        <f t="shared" si="13"/>
        <v>63</v>
      </c>
      <c r="G343" s="226">
        <f t="shared" si="12"/>
        <v>315000</v>
      </c>
      <c r="H343" s="242">
        <v>923</v>
      </c>
      <c r="I343" s="244" t="s">
        <v>1408</v>
      </c>
      <c r="J343" s="242">
        <v>1473</v>
      </c>
      <c r="K343" s="242">
        <v>3042600218</v>
      </c>
      <c r="L343" s="244" t="s">
        <v>1410</v>
      </c>
    </row>
    <row r="344" spans="1:12" ht="12.75">
      <c r="A344" s="90">
        <v>341</v>
      </c>
      <c r="B344" s="73"/>
      <c r="C344" s="73"/>
      <c r="D344" s="73"/>
      <c r="E344" s="246">
        <v>39.090600000000002</v>
      </c>
      <c r="F344" s="148">
        <f t="shared" si="13"/>
        <v>40</v>
      </c>
      <c r="G344" s="226">
        <f t="shared" si="12"/>
        <v>200000</v>
      </c>
      <c r="H344" s="242">
        <v>924</v>
      </c>
      <c r="I344" s="244" t="s">
        <v>1408</v>
      </c>
      <c r="J344" s="242">
        <v>1474</v>
      </c>
      <c r="K344" s="242">
        <v>3042600219</v>
      </c>
      <c r="L344" s="244" t="s">
        <v>1410</v>
      </c>
    </row>
    <row r="345" spans="1:12" ht="12.75">
      <c r="A345" s="73">
        <v>342</v>
      </c>
      <c r="B345" s="73"/>
      <c r="C345" s="73"/>
      <c r="D345" s="73"/>
      <c r="E345" s="246">
        <v>36.048699999999997</v>
      </c>
      <c r="F345" s="148">
        <f t="shared" si="13"/>
        <v>37</v>
      </c>
      <c r="G345" s="226">
        <f t="shared" si="12"/>
        <v>185000</v>
      </c>
      <c r="H345" s="242">
        <v>925</v>
      </c>
      <c r="I345" s="245" t="s">
        <v>1408</v>
      </c>
      <c r="J345" s="242">
        <v>1475</v>
      </c>
      <c r="K345" s="242">
        <v>3042600220</v>
      </c>
      <c r="L345" s="244" t="s">
        <v>1410</v>
      </c>
    </row>
    <row r="346" spans="1:12" ht="12.75">
      <c r="A346" s="90">
        <v>343</v>
      </c>
      <c r="B346" s="73"/>
      <c r="C346" s="73"/>
      <c r="D346" s="73"/>
      <c r="E346" s="246">
        <v>86.612899999999996</v>
      </c>
      <c r="F346" s="148">
        <f t="shared" si="13"/>
        <v>87</v>
      </c>
      <c r="G346" s="226">
        <f t="shared" si="12"/>
        <v>435000</v>
      </c>
      <c r="H346" s="242">
        <v>707</v>
      </c>
      <c r="I346" s="245" t="s">
        <v>1408</v>
      </c>
      <c r="J346" s="242">
        <v>427</v>
      </c>
      <c r="K346" s="242">
        <v>3147100009</v>
      </c>
      <c r="L346" s="244" t="s">
        <v>1410</v>
      </c>
    </row>
    <row r="347" spans="1:12" ht="12.75">
      <c r="A347" s="73">
        <v>344</v>
      </c>
      <c r="B347" s="73"/>
      <c r="C347" s="73"/>
      <c r="D347" s="73"/>
      <c r="E347" s="246">
        <v>14.838200000000001</v>
      </c>
      <c r="F347" s="148">
        <f t="shared" si="13"/>
        <v>15</v>
      </c>
      <c r="G347" s="226">
        <f t="shared" si="12"/>
        <v>75000</v>
      </c>
      <c r="H347" s="242">
        <v>708</v>
      </c>
      <c r="I347" s="245" t="s">
        <v>1408</v>
      </c>
      <c r="J347" s="242">
        <v>428</v>
      </c>
      <c r="K347" s="242">
        <v>3147100010</v>
      </c>
      <c r="L347" s="244" t="s">
        <v>1410</v>
      </c>
    </row>
    <row r="348" spans="1:12" ht="12.75">
      <c r="A348" s="90">
        <v>345</v>
      </c>
      <c r="B348" s="73"/>
      <c r="C348" s="73"/>
      <c r="D348" s="73"/>
      <c r="E348" s="246">
        <v>37.833399999999997</v>
      </c>
      <c r="F348" s="148">
        <f t="shared" si="13"/>
        <v>38</v>
      </c>
      <c r="G348" s="226">
        <f t="shared" si="12"/>
        <v>190000</v>
      </c>
      <c r="H348" s="242">
        <v>709</v>
      </c>
      <c r="I348" s="245" t="s">
        <v>1408</v>
      </c>
      <c r="J348" s="242">
        <v>429</v>
      </c>
      <c r="K348" s="242">
        <v>3147100011</v>
      </c>
      <c r="L348" s="244" t="s">
        <v>1410</v>
      </c>
    </row>
    <row r="349" spans="1:12" ht="12.75">
      <c r="A349" s="73">
        <v>346</v>
      </c>
      <c r="B349" s="73"/>
      <c r="C349" s="73"/>
      <c r="D349" s="73"/>
      <c r="E349" s="246">
        <v>26.800899999999999</v>
      </c>
      <c r="F349" s="148">
        <f t="shared" si="13"/>
        <v>27</v>
      </c>
      <c r="G349" s="226">
        <f t="shared" si="12"/>
        <v>135000</v>
      </c>
      <c r="H349" s="242">
        <v>710</v>
      </c>
      <c r="I349" s="245" t="s">
        <v>1408</v>
      </c>
      <c r="J349" s="242">
        <v>430</v>
      </c>
      <c r="K349" s="242">
        <v>3147100012</v>
      </c>
      <c r="L349" s="244" t="s">
        <v>1410</v>
      </c>
    </row>
    <row r="350" spans="1:12" ht="12.75">
      <c r="A350" s="90">
        <v>347</v>
      </c>
      <c r="B350" s="73"/>
      <c r="C350" s="73"/>
      <c r="D350" s="73"/>
      <c r="E350" s="246">
        <v>6.0867000000000004</v>
      </c>
      <c r="F350" s="148">
        <f t="shared" si="13"/>
        <v>7</v>
      </c>
      <c r="G350" s="226">
        <f t="shared" si="12"/>
        <v>35000</v>
      </c>
      <c r="H350" s="242">
        <v>711</v>
      </c>
      <c r="I350" s="245" t="s">
        <v>1408</v>
      </c>
      <c r="J350" s="242">
        <v>432</v>
      </c>
      <c r="K350" s="242">
        <v>3147100013</v>
      </c>
      <c r="L350" s="244" t="s">
        <v>1410</v>
      </c>
    </row>
    <row r="351" spans="1:12" ht="12.75">
      <c r="A351" s="73">
        <v>348</v>
      </c>
      <c r="B351" s="73"/>
      <c r="C351" s="73"/>
      <c r="D351" s="73"/>
      <c r="E351" s="246">
        <v>38.372799999999998</v>
      </c>
      <c r="F351" s="148">
        <f t="shared" si="13"/>
        <v>39</v>
      </c>
      <c r="G351" s="226">
        <f t="shared" si="12"/>
        <v>195000</v>
      </c>
      <c r="H351" s="242">
        <v>711</v>
      </c>
      <c r="I351" s="245" t="s">
        <v>1408</v>
      </c>
      <c r="J351" s="242">
        <v>431</v>
      </c>
      <c r="K351" s="242">
        <v>3147100013</v>
      </c>
      <c r="L351" s="244" t="s">
        <v>1410</v>
      </c>
    </row>
    <row r="352" spans="1:12" ht="12.75">
      <c r="A352" s="90">
        <v>349</v>
      </c>
      <c r="B352" s="73"/>
      <c r="C352" s="73"/>
      <c r="D352" s="73"/>
      <c r="E352" s="246">
        <v>70.635400000000004</v>
      </c>
      <c r="F352" s="148">
        <f t="shared" si="13"/>
        <v>71</v>
      </c>
      <c r="G352" s="226">
        <f t="shared" si="12"/>
        <v>355000</v>
      </c>
      <c r="H352" s="242">
        <v>714</v>
      </c>
      <c r="I352" s="245" t="s">
        <v>1408</v>
      </c>
      <c r="J352" s="242">
        <v>433</v>
      </c>
      <c r="K352" s="242">
        <v>3147100014</v>
      </c>
      <c r="L352" s="244" t="s">
        <v>1410</v>
      </c>
    </row>
    <row r="353" spans="1:12" ht="12.75">
      <c r="A353" s="73">
        <v>350</v>
      </c>
      <c r="B353" s="73"/>
      <c r="C353" s="73"/>
      <c r="D353" s="73"/>
      <c r="E353" s="246">
        <v>86.214600000000004</v>
      </c>
      <c r="F353" s="148">
        <f t="shared" si="13"/>
        <v>87</v>
      </c>
      <c r="G353" s="226">
        <f t="shared" si="12"/>
        <v>435000</v>
      </c>
      <c r="H353" s="242">
        <v>713</v>
      </c>
      <c r="I353" s="245" t="s">
        <v>1408</v>
      </c>
      <c r="J353" s="242">
        <v>434</v>
      </c>
      <c r="K353" s="242">
        <v>3147100014</v>
      </c>
      <c r="L353" s="244" t="s">
        <v>1410</v>
      </c>
    </row>
    <row r="354" spans="1:12" ht="12.75">
      <c r="A354" s="90">
        <v>351</v>
      </c>
      <c r="B354" s="73"/>
      <c r="C354" s="73"/>
      <c r="D354" s="73"/>
      <c r="E354" s="246">
        <v>24.41</v>
      </c>
      <c r="F354" s="148">
        <f t="shared" si="13"/>
        <v>25</v>
      </c>
      <c r="G354" s="226">
        <f t="shared" si="12"/>
        <v>125000</v>
      </c>
      <c r="H354" s="242">
        <v>1149</v>
      </c>
      <c r="I354" s="245" t="s">
        <v>1408</v>
      </c>
      <c r="J354" s="242">
        <v>3891</v>
      </c>
      <c r="K354" s="242">
        <v>3033500018</v>
      </c>
      <c r="L354" s="244" t="s">
        <v>1410</v>
      </c>
    </row>
    <row r="355" spans="1:12" ht="12.75">
      <c r="A355" s="73">
        <v>352</v>
      </c>
      <c r="B355" s="73"/>
      <c r="C355" s="73"/>
      <c r="D355" s="73"/>
      <c r="E355" s="246">
        <v>11.31</v>
      </c>
      <c r="F355" s="148">
        <f t="shared" si="13"/>
        <v>12</v>
      </c>
      <c r="G355" s="226">
        <f t="shared" si="12"/>
        <v>60000</v>
      </c>
      <c r="H355" s="242">
        <v>1150</v>
      </c>
      <c r="I355" s="245" t="s">
        <v>1408</v>
      </c>
      <c r="J355" s="242">
        <v>3892</v>
      </c>
      <c r="K355" s="242">
        <v>3033500019</v>
      </c>
      <c r="L355" s="244" t="s">
        <v>1410</v>
      </c>
    </row>
    <row r="356" spans="1:12" ht="12.75">
      <c r="A356" s="90">
        <v>353</v>
      </c>
      <c r="B356" s="73"/>
      <c r="C356" s="73"/>
      <c r="D356" s="73"/>
      <c r="E356" s="246">
        <v>17.440999999999999</v>
      </c>
      <c r="F356" s="148">
        <f t="shared" si="13"/>
        <v>18</v>
      </c>
      <c r="G356" s="226">
        <f t="shared" si="12"/>
        <v>90000</v>
      </c>
      <c r="H356" s="242">
        <v>855</v>
      </c>
      <c r="I356" s="245" t="s">
        <v>1408</v>
      </c>
      <c r="J356" s="242">
        <v>3893</v>
      </c>
      <c r="K356" s="242">
        <v>3033500018</v>
      </c>
      <c r="L356" s="244" t="s">
        <v>1410</v>
      </c>
    </row>
    <row r="357" spans="1:12" ht="12.75">
      <c r="A357" s="73">
        <v>354</v>
      </c>
      <c r="B357" s="73"/>
      <c r="C357" s="73"/>
      <c r="D357" s="73"/>
      <c r="E357" s="246">
        <v>8.7309999999999999</v>
      </c>
      <c r="F357" s="148">
        <f t="shared" si="13"/>
        <v>9</v>
      </c>
      <c r="G357" s="226">
        <f t="shared" si="12"/>
        <v>45000</v>
      </c>
      <c r="H357" s="242">
        <v>856</v>
      </c>
      <c r="I357" s="245" t="s">
        <v>1408</v>
      </c>
      <c r="J357" s="242">
        <v>3894</v>
      </c>
      <c r="K357" s="242">
        <v>3033500018</v>
      </c>
      <c r="L357" s="244" t="s">
        <v>1410</v>
      </c>
    </row>
    <row r="358" spans="1:12" ht="12.75">
      <c r="A358" s="90">
        <v>355</v>
      </c>
      <c r="B358" s="73"/>
      <c r="C358" s="73"/>
      <c r="D358" s="73"/>
      <c r="E358" s="246">
        <v>2.7629999999999999</v>
      </c>
      <c r="F358" s="148">
        <f t="shared" si="13"/>
        <v>3</v>
      </c>
      <c r="G358" s="226">
        <f t="shared" si="12"/>
        <v>15000</v>
      </c>
      <c r="H358" s="242">
        <v>857</v>
      </c>
      <c r="I358" s="245" t="s">
        <v>1408</v>
      </c>
      <c r="J358" s="242">
        <v>3895</v>
      </c>
      <c r="K358" s="242">
        <v>3033500018</v>
      </c>
      <c r="L358" s="244" t="s">
        <v>1410</v>
      </c>
    </row>
    <row r="359" spans="1:12" ht="12.75">
      <c r="A359" s="73">
        <v>356</v>
      </c>
      <c r="B359" s="73"/>
      <c r="C359" s="73"/>
      <c r="D359" s="73"/>
      <c r="E359" s="246">
        <v>7.1870000000000003</v>
      </c>
      <c r="F359" s="148">
        <f t="shared" si="13"/>
        <v>8</v>
      </c>
      <c r="G359" s="226">
        <f t="shared" si="12"/>
        <v>40000</v>
      </c>
      <c r="H359" s="242">
        <v>858</v>
      </c>
      <c r="I359" s="245" t="s">
        <v>1408</v>
      </c>
      <c r="J359" s="242">
        <v>3896</v>
      </c>
      <c r="K359" s="242">
        <v>3033500018</v>
      </c>
      <c r="L359" s="244" t="s">
        <v>1410</v>
      </c>
    </row>
    <row r="360" spans="1:12" ht="12.75">
      <c r="A360" s="90">
        <v>357</v>
      </c>
      <c r="B360" s="73"/>
      <c r="C360" s="73"/>
      <c r="D360" s="73"/>
      <c r="E360" s="246">
        <v>63.527999999999999</v>
      </c>
      <c r="F360" s="148">
        <f t="shared" si="13"/>
        <v>64</v>
      </c>
      <c r="G360" s="226">
        <f t="shared" si="12"/>
        <v>320000</v>
      </c>
      <c r="H360" s="242">
        <v>715</v>
      </c>
      <c r="I360" s="244" t="s">
        <v>1408</v>
      </c>
      <c r="J360" s="242">
        <v>435</v>
      </c>
      <c r="K360" s="242">
        <v>3147100015</v>
      </c>
      <c r="L360" s="244" t="s">
        <v>1410</v>
      </c>
    </row>
    <row r="361" spans="1:12" ht="12.75">
      <c r="A361" s="73">
        <v>358</v>
      </c>
      <c r="B361" s="73"/>
      <c r="C361" s="73"/>
      <c r="D361" s="73"/>
      <c r="E361" s="246">
        <v>49.680999999999997</v>
      </c>
      <c r="F361" s="148">
        <f t="shared" si="13"/>
        <v>50</v>
      </c>
      <c r="G361" s="226">
        <f t="shared" si="12"/>
        <v>250000</v>
      </c>
      <c r="H361" s="242">
        <v>716</v>
      </c>
      <c r="I361" s="244" t="s">
        <v>1408</v>
      </c>
      <c r="J361" s="242">
        <v>436</v>
      </c>
      <c r="K361" s="242">
        <v>3147100016</v>
      </c>
      <c r="L361" s="244" t="s">
        <v>1410</v>
      </c>
    </row>
    <row r="362" spans="1:12" ht="12.75">
      <c r="A362" s="90">
        <v>359</v>
      </c>
      <c r="B362" s="73"/>
      <c r="C362" s="73"/>
      <c r="D362" s="73"/>
      <c r="E362" s="246">
        <v>28.888999999999999</v>
      </c>
      <c r="F362" s="148">
        <f t="shared" si="13"/>
        <v>29</v>
      </c>
      <c r="G362" s="226">
        <f t="shared" si="12"/>
        <v>145000</v>
      </c>
      <c r="H362" s="242">
        <v>717</v>
      </c>
      <c r="I362" s="244" t="s">
        <v>1408</v>
      </c>
      <c r="J362" s="242">
        <v>437</v>
      </c>
      <c r="K362" s="242">
        <v>3147100017</v>
      </c>
      <c r="L362" s="244" t="s">
        <v>1410</v>
      </c>
    </row>
    <row r="363" spans="1:12" ht="12.75">
      <c r="A363" s="73">
        <v>360</v>
      </c>
      <c r="B363" s="73"/>
      <c r="C363" s="73"/>
      <c r="D363" s="73"/>
      <c r="E363" s="246">
        <v>14.5749</v>
      </c>
      <c r="F363" s="148">
        <f t="shared" si="13"/>
        <v>15</v>
      </c>
      <c r="G363" s="226">
        <f t="shared" si="12"/>
        <v>75000</v>
      </c>
      <c r="H363" s="242">
        <v>718</v>
      </c>
      <c r="I363" s="244" t="s">
        <v>1408</v>
      </c>
      <c r="J363" s="242">
        <v>438</v>
      </c>
      <c r="K363" s="242">
        <v>3147100018</v>
      </c>
      <c r="L363" s="244" t="s">
        <v>1410</v>
      </c>
    </row>
    <row r="364" spans="1:12" ht="12.75">
      <c r="A364" s="90">
        <v>361</v>
      </c>
      <c r="B364" s="73"/>
      <c r="C364" s="73"/>
      <c r="D364" s="73"/>
      <c r="E364" s="246">
        <v>28.4544</v>
      </c>
      <c r="F364" s="148">
        <f t="shared" si="13"/>
        <v>29</v>
      </c>
      <c r="G364" s="226">
        <f t="shared" si="12"/>
        <v>145000</v>
      </c>
      <c r="H364" s="242">
        <v>719</v>
      </c>
      <c r="I364" s="244" t="s">
        <v>1408</v>
      </c>
      <c r="J364" s="242">
        <v>439</v>
      </c>
      <c r="K364" s="242">
        <v>3147100019</v>
      </c>
      <c r="L364" s="244" t="s">
        <v>1410</v>
      </c>
    </row>
    <row r="365" spans="1:12" ht="12.75">
      <c r="A365" s="73">
        <v>362</v>
      </c>
      <c r="B365" s="73"/>
      <c r="C365" s="73"/>
      <c r="D365" s="73"/>
      <c r="E365" s="246">
        <v>75.639300000000006</v>
      </c>
      <c r="F365" s="148">
        <f t="shared" si="13"/>
        <v>76</v>
      </c>
      <c r="G365" s="226">
        <f t="shared" si="12"/>
        <v>380000</v>
      </c>
      <c r="H365" s="242">
        <v>720</v>
      </c>
      <c r="I365" s="244" t="s">
        <v>1408</v>
      </c>
      <c r="J365" s="242">
        <v>440</v>
      </c>
      <c r="K365" s="242">
        <v>3147100020</v>
      </c>
      <c r="L365" s="244" t="s">
        <v>1410</v>
      </c>
    </row>
    <row r="366" spans="1:12" ht="12.75">
      <c r="A366" s="90">
        <v>363</v>
      </c>
      <c r="B366" s="73"/>
      <c r="C366" s="73"/>
      <c r="D366" s="73"/>
      <c r="E366" s="246">
        <v>19.584800000000001</v>
      </c>
      <c r="F366" s="148">
        <f t="shared" si="13"/>
        <v>20</v>
      </c>
      <c r="G366" s="226">
        <f t="shared" si="12"/>
        <v>100000</v>
      </c>
      <c r="H366" s="242">
        <v>721</v>
      </c>
      <c r="I366" s="244" t="s">
        <v>1408</v>
      </c>
      <c r="J366" s="242">
        <v>441</v>
      </c>
      <c r="K366" s="242">
        <v>3147100021</v>
      </c>
      <c r="L366" s="244" t="s">
        <v>1410</v>
      </c>
    </row>
    <row r="367" spans="1:12" ht="12.75">
      <c r="A367" s="73">
        <v>364</v>
      </c>
      <c r="B367" s="73"/>
      <c r="C367" s="73"/>
      <c r="D367" s="73"/>
      <c r="E367" s="246">
        <v>22.454000000000001</v>
      </c>
      <c r="F367" s="148">
        <f t="shared" si="13"/>
        <v>23</v>
      </c>
      <c r="G367" s="226">
        <f t="shared" si="12"/>
        <v>115000</v>
      </c>
      <c r="H367" s="242">
        <v>859</v>
      </c>
      <c r="I367" s="245" t="s">
        <v>1408</v>
      </c>
      <c r="J367" s="242">
        <v>3897</v>
      </c>
      <c r="K367" s="242">
        <v>3033500024</v>
      </c>
      <c r="L367" s="244" t="s">
        <v>1410</v>
      </c>
    </row>
    <row r="368" spans="1:12" ht="12.75">
      <c r="A368" s="90">
        <v>365</v>
      </c>
      <c r="B368" s="73"/>
      <c r="C368" s="73"/>
      <c r="D368" s="73"/>
      <c r="E368" s="246">
        <v>50.982999999999997</v>
      </c>
      <c r="F368" s="148">
        <f t="shared" si="13"/>
        <v>51</v>
      </c>
      <c r="G368" s="226">
        <f t="shared" si="12"/>
        <v>255000</v>
      </c>
      <c r="H368" s="242">
        <v>861</v>
      </c>
      <c r="I368" s="245" t="s">
        <v>1408</v>
      </c>
      <c r="J368" s="242">
        <v>3899</v>
      </c>
      <c r="K368" s="242">
        <v>3033500026</v>
      </c>
      <c r="L368" s="244" t="s">
        <v>1410</v>
      </c>
    </row>
    <row r="369" spans="1:12" ht="12.75">
      <c r="A369" s="73">
        <v>366</v>
      </c>
      <c r="B369" s="73"/>
      <c r="C369" s="73"/>
      <c r="D369" s="73"/>
      <c r="E369" s="246">
        <v>22.997</v>
      </c>
      <c r="F369" s="148">
        <f t="shared" si="13"/>
        <v>23</v>
      </c>
      <c r="G369" s="226">
        <f t="shared" si="12"/>
        <v>115000</v>
      </c>
      <c r="H369" s="242">
        <v>862</v>
      </c>
      <c r="I369" s="245" t="s">
        <v>1408</v>
      </c>
      <c r="J369" s="242">
        <v>3900</v>
      </c>
      <c r="K369" s="242">
        <v>3033500027</v>
      </c>
      <c r="L369" s="244" t="s">
        <v>1410</v>
      </c>
    </row>
    <row r="370" spans="1:12" ht="12.75">
      <c r="A370" s="90">
        <v>367</v>
      </c>
      <c r="B370" s="73"/>
      <c r="C370" s="73"/>
      <c r="D370" s="73"/>
      <c r="E370" s="246">
        <v>1008.7174</v>
      </c>
      <c r="F370" s="148">
        <f t="shared" si="13"/>
        <v>1009</v>
      </c>
      <c r="G370" s="226">
        <f t="shared" si="12"/>
        <v>5045000</v>
      </c>
      <c r="H370" s="242">
        <v>1252</v>
      </c>
      <c r="I370" s="245" t="s">
        <v>1408</v>
      </c>
      <c r="J370" s="242">
        <v>4267</v>
      </c>
      <c r="K370" s="242">
        <v>3042600220</v>
      </c>
      <c r="L370" s="244" t="s">
        <v>1410</v>
      </c>
    </row>
    <row r="371" spans="1:12" ht="12.75">
      <c r="A371" s="73">
        <v>368</v>
      </c>
      <c r="B371" s="73"/>
      <c r="C371" s="73"/>
      <c r="D371" s="73"/>
      <c r="E371" s="246">
        <v>97.955100000000002</v>
      </c>
      <c r="F371" s="148">
        <f t="shared" si="13"/>
        <v>98</v>
      </c>
      <c r="G371" s="226">
        <f t="shared" si="12"/>
        <v>490000</v>
      </c>
      <c r="H371" s="242">
        <v>722</v>
      </c>
      <c r="I371" s="244" t="s">
        <v>1408</v>
      </c>
      <c r="J371" s="242">
        <v>422</v>
      </c>
      <c r="K371" s="242">
        <v>3147100022</v>
      </c>
      <c r="L371" s="244" t="s">
        <v>1410</v>
      </c>
    </row>
    <row r="372" spans="1:12" ht="12.75">
      <c r="A372" s="90">
        <v>369</v>
      </c>
      <c r="B372" s="73"/>
      <c r="C372" s="73"/>
      <c r="D372" s="73"/>
      <c r="E372" s="246">
        <v>52.731699999999996</v>
      </c>
      <c r="F372" s="148">
        <f t="shared" si="13"/>
        <v>53</v>
      </c>
      <c r="G372" s="226">
        <f t="shared" si="12"/>
        <v>265000</v>
      </c>
      <c r="H372" s="242">
        <v>723</v>
      </c>
      <c r="I372" s="244" t="s">
        <v>1408</v>
      </c>
      <c r="J372" s="242">
        <v>423</v>
      </c>
      <c r="K372" s="242">
        <v>3147100023</v>
      </c>
      <c r="L372" s="244" t="s">
        <v>1410</v>
      </c>
    </row>
    <row r="373" spans="1:12" ht="12.75">
      <c r="A373" s="73">
        <v>370</v>
      </c>
      <c r="B373" s="73"/>
      <c r="C373" s="73"/>
      <c r="D373" s="73"/>
      <c r="E373" s="246">
        <v>29.318999999999999</v>
      </c>
      <c r="F373" s="148">
        <f t="shared" si="13"/>
        <v>30</v>
      </c>
      <c r="G373" s="226">
        <f t="shared" si="12"/>
        <v>150000</v>
      </c>
      <c r="H373" s="242">
        <v>860</v>
      </c>
      <c r="I373" s="244" t="s">
        <v>1408</v>
      </c>
      <c r="J373" s="242">
        <v>3898</v>
      </c>
      <c r="K373" s="242">
        <v>3033500025</v>
      </c>
      <c r="L373" s="244" t="s">
        <v>1410</v>
      </c>
    </row>
    <row r="374" spans="1:12" ht="12.75">
      <c r="A374" s="90">
        <v>371</v>
      </c>
      <c r="B374" s="73"/>
      <c r="C374" s="73"/>
      <c r="D374" s="73"/>
      <c r="E374" s="246">
        <v>59.892000000000003</v>
      </c>
      <c r="F374" s="148">
        <f t="shared" si="13"/>
        <v>60</v>
      </c>
      <c r="G374" s="226">
        <f t="shared" si="12"/>
        <v>300000</v>
      </c>
      <c r="H374" s="242">
        <v>863</v>
      </c>
      <c r="I374" s="244" t="s">
        <v>1408</v>
      </c>
      <c r="J374" s="242">
        <v>3902</v>
      </c>
      <c r="K374" s="242">
        <v>3033500028</v>
      </c>
      <c r="L374" s="244" t="s">
        <v>1410</v>
      </c>
    </row>
    <row r="375" spans="1:12" ht="12.75">
      <c r="A375" s="73">
        <v>372</v>
      </c>
      <c r="B375" s="73"/>
      <c r="C375" s="73"/>
      <c r="D375" s="73"/>
      <c r="E375" s="246">
        <v>10.987</v>
      </c>
      <c r="F375" s="148">
        <f t="shared" si="13"/>
        <v>11</v>
      </c>
      <c r="G375" s="226">
        <f t="shared" si="12"/>
        <v>55000</v>
      </c>
      <c r="H375" s="242">
        <v>864</v>
      </c>
      <c r="I375" s="244" t="s">
        <v>1408</v>
      </c>
      <c r="J375" s="242">
        <v>3903</v>
      </c>
      <c r="K375" s="242">
        <v>3033500029</v>
      </c>
      <c r="L375" s="244" t="s">
        <v>1410</v>
      </c>
    </row>
    <row r="376" spans="1:12" ht="12.75">
      <c r="A376" s="90">
        <v>373</v>
      </c>
      <c r="B376" s="73"/>
      <c r="C376" s="73"/>
      <c r="D376" s="73"/>
      <c r="E376" s="246">
        <v>46.398000000000003</v>
      </c>
      <c r="F376" s="148">
        <f t="shared" si="13"/>
        <v>47</v>
      </c>
      <c r="G376" s="226">
        <f t="shared" si="12"/>
        <v>235000</v>
      </c>
      <c r="H376" s="242">
        <v>865</v>
      </c>
      <c r="I376" s="244" t="s">
        <v>1408</v>
      </c>
      <c r="J376" s="242">
        <v>3904</v>
      </c>
      <c r="K376" s="242">
        <v>3033500030</v>
      </c>
      <c r="L376" s="244" t="s">
        <v>1410</v>
      </c>
    </row>
    <row r="377" spans="1:12" ht="12.75">
      <c r="A377" s="73">
        <v>374</v>
      </c>
      <c r="B377" s="73"/>
      <c r="C377" s="73"/>
      <c r="D377" s="73"/>
      <c r="E377" s="246">
        <v>48.774000000000001</v>
      </c>
      <c r="F377" s="148">
        <f t="shared" si="13"/>
        <v>49</v>
      </c>
      <c r="G377" s="226">
        <f t="shared" si="12"/>
        <v>245000</v>
      </c>
      <c r="H377" s="242">
        <v>866</v>
      </c>
      <c r="I377" s="245" t="s">
        <v>1408</v>
      </c>
      <c r="J377" s="242">
        <v>3905</v>
      </c>
      <c r="K377" s="242">
        <v>3033500031</v>
      </c>
      <c r="L377" s="244" t="s">
        <v>1410</v>
      </c>
    </row>
    <row r="378" spans="1:12" ht="12.75">
      <c r="A378" s="90">
        <v>375</v>
      </c>
      <c r="B378" s="73"/>
      <c r="C378" s="73"/>
      <c r="D378" s="73"/>
      <c r="E378" s="246">
        <v>25.747599999999998</v>
      </c>
      <c r="F378" s="148">
        <f t="shared" si="13"/>
        <v>26</v>
      </c>
      <c r="G378" s="226">
        <f t="shared" si="12"/>
        <v>130000</v>
      </c>
      <c r="H378" s="242">
        <v>1255</v>
      </c>
      <c r="I378" s="244" t="s">
        <v>1408</v>
      </c>
      <c r="J378" s="242">
        <v>4269</v>
      </c>
      <c r="K378" s="242">
        <v>3042600222</v>
      </c>
      <c r="L378" s="244" t="s">
        <v>1410</v>
      </c>
    </row>
    <row r="379" spans="1:12" ht="12.75">
      <c r="A379" s="73">
        <v>376</v>
      </c>
      <c r="B379" s="73"/>
      <c r="C379" s="73"/>
      <c r="D379" s="73"/>
      <c r="E379" s="246">
        <v>12.9251</v>
      </c>
      <c r="F379" s="148">
        <f t="shared" si="13"/>
        <v>13</v>
      </c>
      <c r="G379" s="226">
        <f t="shared" si="12"/>
        <v>65000</v>
      </c>
      <c r="H379" s="242">
        <v>1256</v>
      </c>
      <c r="I379" s="244" t="s">
        <v>1408</v>
      </c>
      <c r="J379" s="242">
        <v>4270</v>
      </c>
      <c r="K379" s="242">
        <v>3042600223</v>
      </c>
      <c r="L379" s="244" t="s">
        <v>1410</v>
      </c>
    </row>
    <row r="380" spans="1:12" ht="12.75">
      <c r="A380" s="90">
        <v>377</v>
      </c>
      <c r="B380" s="73"/>
      <c r="C380" s="73"/>
      <c r="D380" s="73"/>
      <c r="E380" s="246">
        <v>96.450900000000004</v>
      </c>
      <c r="F380" s="148">
        <f t="shared" si="13"/>
        <v>97</v>
      </c>
      <c r="G380" s="226">
        <f t="shared" si="12"/>
        <v>485000</v>
      </c>
      <c r="H380" s="242">
        <v>1257</v>
      </c>
      <c r="I380" s="244" t="s">
        <v>1408</v>
      </c>
      <c r="J380" s="242">
        <v>3907</v>
      </c>
      <c r="K380" s="242">
        <v>3042600224</v>
      </c>
      <c r="L380" s="244" t="s">
        <v>1410</v>
      </c>
    </row>
    <row r="381" spans="1:12" ht="12.75">
      <c r="A381" s="73">
        <v>378</v>
      </c>
      <c r="B381" s="73"/>
      <c r="C381" s="73"/>
      <c r="D381" s="73"/>
      <c r="E381" s="246">
        <v>56.329700000000003</v>
      </c>
      <c r="F381" s="148">
        <f t="shared" si="13"/>
        <v>57</v>
      </c>
      <c r="G381" s="226">
        <f t="shared" si="12"/>
        <v>285000</v>
      </c>
      <c r="H381" s="242">
        <v>1258</v>
      </c>
      <c r="I381" s="244" t="s">
        <v>1408</v>
      </c>
      <c r="J381" s="242">
        <v>3908</v>
      </c>
      <c r="K381" s="242">
        <v>3042600225</v>
      </c>
      <c r="L381" s="244" t="s">
        <v>1410</v>
      </c>
    </row>
    <row r="382" spans="1:12" ht="12.75">
      <c r="A382" s="90">
        <v>379</v>
      </c>
      <c r="B382" s="73"/>
      <c r="C382" s="73"/>
      <c r="D382" s="73"/>
      <c r="E382" s="246">
        <v>10.0983</v>
      </c>
      <c r="F382" s="148">
        <f t="shared" si="13"/>
        <v>11</v>
      </c>
      <c r="G382" s="226">
        <f t="shared" si="12"/>
        <v>55000</v>
      </c>
      <c r="H382" s="242">
        <v>724</v>
      </c>
      <c r="I382" s="244" t="s">
        <v>1408</v>
      </c>
      <c r="J382" s="242">
        <v>444</v>
      </c>
      <c r="K382" s="242">
        <v>3147100024</v>
      </c>
      <c r="L382" s="244" t="s">
        <v>1410</v>
      </c>
    </row>
    <row r="383" spans="1:12" ht="12.75">
      <c r="A383" s="73">
        <v>380</v>
      </c>
      <c r="B383" s="73"/>
      <c r="C383" s="73"/>
      <c r="D383" s="73"/>
      <c r="E383" s="246">
        <v>44.049300000000002</v>
      </c>
      <c r="F383" s="148">
        <f t="shared" si="13"/>
        <v>45</v>
      </c>
      <c r="G383" s="226">
        <f t="shared" si="12"/>
        <v>225000</v>
      </c>
      <c r="H383" s="242">
        <v>534</v>
      </c>
      <c r="I383" s="244" t="s">
        <v>1408</v>
      </c>
      <c r="J383" s="242">
        <v>445</v>
      </c>
      <c r="K383" s="242">
        <v>3147100025</v>
      </c>
      <c r="L383" s="244" t="s">
        <v>1410</v>
      </c>
    </row>
    <row r="384" spans="1:12" ht="12.75">
      <c r="A384" s="90">
        <v>381</v>
      </c>
      <c r="B384" s="73"/>
      <c r="C384" s="73"/>
      <c r="D384" s="73"/>
      <c r="E384" s="246">
        <v>35.760399999999997</v>
      </c>
      <c r="F384" s="148">
        <f t="shared" si="13"/>
        <v>36</v>
      </c>
      <c r="G384" s="226">
        <f t="shared" si="12"/>
        <v>180000</v>
      </c>
      <c r="H384" s="242">
        <v>535</v>
      </c>
      <c r="I384" s="244" t="s">
        <v>1408</v>
      </c>
      <c r="J384" s="242">
        <v>446</v>
      </c>
      <c r="K384" s="242">
        <v>3147100025</v>
      </c>
      <c r="L384" s="244" t="s">
        <v>1410</v>
      </c>
    </row>
    <row r="385" spans="1:12" ht="12.75">
      <c r="A385" s="73">
        <v>382</v>
      </c>
      <c r="B385" s="73"/>
      <c r="C385" s="73"/>
      <c r="D385" s="73"/>
      <c r="E385" s="246">
        <v>24.335799999999999</v>
      </c>
      <c r="F385" s="148">
        <f t="shared" si="13"/>
        <v>25</v>
      </c>
      <c r="G385" s="226">
        <f t="shared" si="12"/>
        <v>125000</v>
      </c>
      <c r="H385" s="242">
        <v>536</v>
      </c>
      <c r="I385" s="245" t="s">
        <v>1408</v>
      </c>
      <c r="J385" s="242">
        <v>447</v>
      </c>
      <c r="K385" s="242">
        <v>3147100026</v>
      </c>
      <c r="L385" s="244" t="s">
        <v>1410</v>
      </c>
    </row>
    <row r="386" spans="1:12" ht="12.75">
      <c r="A386" s="90">
        <v>383</v>
      </c>
      <c r="B386" s="73"/>
      <c r="C386" s="73"/>
      <c r="D386" s="73"/>
      <c r="E386" s="246">
        <v>28.691700000000001</v>
      </c>
      <c r="F386" s="148">
        <f t="shared" si="13"/>
        <v>29</v>
      </c>
      <c r="G386" s="226">
        <f t="shared" si="12"/>
        <v>145000</v>
      </c>
      <c r="H386" s="242">
        <v>537</v>
      </c>
      <c r="I386" s="245" t="s">
        <v>1408</v>
      </c>
      <c r="J386" s="242">
        <v>448</v>
      </c>
      <c r="K386" s="242">
        <v>3147100027</v>
      </c>
      <c r="L386" s="244" t="s">
        <v>1410</v>
      </c>
    </row>
    <row r="387" spans="1:12" ht="12.75">
      <c r="A387" s="73">
        <v>384</v>
      </c>
      <c r="B387" s="73"/>
      <c r="C387" s="73"/>
      <c r="D387" s="73"/>
      <c r="E387" s="246">
        <v>23.5778</v>
      </c>
      <c r="F387" s="148">
        <f t="shared" si="13"/>
        <v>24</v>
      </c>
      <c r="G387" s="226">
        <f t="shared" si="12"/>
        <v>120000</v>
      </c>
      <c r="H387" s="242">
        <v>537</v>
      </c>
      <c r="I387" s="245" t="s">
        <v>1408</v>
      </c>
      <c r="J387" s="242">
        <v>449</v>
      </c>
      <c r="K387" s="242">
        <v>3147100027</v>
      </c>
      <c r="L387" s="244" t="s">
        <v>1410</v>
      </c>
    </row>
    <row r="388" spans="1:12" ht="12.75">
      <c r="A388" s="90">
        <v>385</v>
      </c>
      <c r="B388" s="73"/>
      <c r="C388" s="73"/>
      <c r="D388" s="73"/>
      <c r="E388" s="246">
        <v>40.240699999999997</v>
      </c>
      <c r="F388" s="148">
        <f t="shared" si="13"/>
        <v>41</v>
      </c>
      <c r="G388" s="226">
        <f t="shared" si="12"/>
        <v>205000</v>
      </c>
      <c r="H388" s="242">
        <v>538</v>
      </c>
      <c r="I388" s="245" t="s">
        <v>1408</v>
      </c>
      <c r="J388" s="242">
        <v>450</v>
      </c>
      <c r="K388" s="242">
        <v>3147100028</v>
      </c>
      <c r="L388" s="244" t="s">
        <v>1410</v>
      </c>
    </row>
    <row r="389" spans="1:12" ht="12.75">
      <c r="A389" s="73">
        <v>386</v>
      </c>
      <c r="B389" s="78"/>
      <c r="C389" s="78"/>
      <c r="D389" s="78"/>
      <c r="E389" s="246">
        <v>9.8569999999999993</v>
      </c>
      <c r="F389" s="148">
        <f t="shared" si="13"/>
        <v>10</v>
      </c>
      <c r="G389" s="226">
        <f t="shared" si="12"/>
        <v>50000</v>
      </c>
      <c r="H389" s="242">
        <v>539</v>
      </c>
      <c r="I389" s="245" t="s">
        <v>1408</v>
      </c>
      <c r="J389" s="242">
        <v>4162</v>
      </c>
      <c r="K389" s="242">
        <v>3033500032</v>
      </c>
      <c r="L389" s="244" t="s">
        <v>1410</v>
      </c>
    </row>
    <row r="390" spans="1:12" ht="12.75">
      <c r="A390" s="90">
        <v>387</v>
      </c>
      <c r="B390" s="78"/>
      <c r="C390" s="78"/>
      <c r="D390" s="78"/>
      <c r="E390" s="246">
        <v>22.276</v>
      </c>
      <c r="F390" s="148">
        <f t="shared" si="13"/>
        <v>23</v>
      </c>
      <c r="G390" s="225">
        <f t="shared" si="12"/>
        <v>115000</v>
      </c>
      <c r="H390" s="242">
        <v>540</v>
      </c>
      <c r="I390" s="245" t="s">
        <v>1408</v>
      </c>
      <c r="J390" s="242">
        <v>4163</v>
      </c>
      <c r="K390" s="242">
        <v>3033500033</v>
      </c>
      <c r="L390" s="244" t="s">
        <v>1410</v>
      </c>
    </row>
    <row r="391" spans="1:12" ht="12.75">
      <c r="A391" s="73">
        <v>388</v>
      </c>
      <c r="B391" s="78"/>
      <c r="C391" s="78"/>
      <c r="D391" s="78"/>
      <c r="E391" s="246">
        <v>23.492999999999999</v>
      </c>
      <c r="F391" s="148">
        <f t="shared" si="13"/>
        <v>24</v>
      </c>
      <c r="G391" s="225">
        <f t="shared" si="12"/>
        <v>120000</v>
      </c>
      <c r="H391" s="242">
        <v>541</v>
      </c>
      <c r="I391" s="245" t="s">
        <v>1408</v>
      </c>
      <c r="J391" s="242">
        <v>4164</v>
      </c>
      <c r="K391" s="242">
        <v>3033500034</v>
      </c>
      <c r="L391" s="244" t="s">
        <v>1410</v>
      </c>
    </row>
    <row r="392" spans="1:12" ht="12.75">
      <c r="A392" s="90">
        <v>389</v>
      </c>
      <c r="B392" s="73"/>
      <c r="C392" s="73"/>
      <c r="D392" s="73"/>
      <c r="E392" s="246">
        <v>19.613</v>
      </c>
      <c r="F392" s="148">
        <f t="shared" si="13"/>
        <v>20</v>
      </c>
      <c r="G392" s="226">
        <f t="shared" si="12"/>
        <v>100000</v>
      </c>
      <c r="H392" s="242">
        <v>543</v>
      </c>
      <c r="I392" s="245" t="s">
        <v>1408</v>
      </c>
      <c r="J392" s="242">
        <v>4165</v>
      </c>
      <c r="K392" s="242">
        <v>3033500035</v>
      </c>
      <c r="L392" s="244" t="s">
        <v>1410</v>
      </c>
    </row>
    <row r="393" spans="1:12" ht="12.75">
      <c r="A393" s="73">
        <v>390</v>
      </c>
      <c r="B393" s="73"/>
      <c r="C393" s="73"/>
      <c r="D393" s="73"/>
      <c r="E393" s="247">
        <v>58.625999999999998</v>
      </c>
      <c r="F393" s="148">
        <f>ROUNDUP(E393,0)</f>
        <v>59</v>
      </c>
      <c r="G393" s="226">
        <f t="shared" si="12"/>
        <v>295000</v>
      </c>
      <c r="H393" s="244">
        <v>1259</v>
      </c>
      <c r="I393" s="244" t="s">
        <v>1408</v>
      </c>
      <c r="J393" s="244">
        <v>3909</v>
      </c>
      <c r="K393" s="244">
        <v>3042600226</v>
      </c>
      <c r="L393" s="244" t="s">
        <v>1410</v>
      </c>
    </row>
    <row r="394" spans="1:12" ht="12.75">
      <c r="A394" s="90">
        <v>391</v>
      </c>
      <c r="B394" s="73"/>
      <c r="C394" s="73"/>
      <c r="D394" s="73"/>
      <c r="E394" s="247">
        <v>62.12</v>
      </c>
      <c r="F394" s="148">
        <f t="shared" ref="F394:F417" si="14">ROUNDUP(E394,0)</f>
        <v>63</v>
      </c>
      <c r="G394" s="226">
        <f t="shared" si="12"/>
        <v>315000</v>
      </c>
      <c r="H394" s="244">
        <v>444</v>
      </c>
      <c r="I394" s="244" t="s">
        <v>1408</v>
      </c>
      <c r="J394" s="244">
        <v>4166</v>
      </c>
      <c r="K394" s="244">
        <v>3033500036</v>
      </c>
      <c r="L394" s="244" t="s">
        <v>1410</v>
      </c>
    </row>
    <row r="395" spans="1:12" ht="12.75">
      <c r="A395" s="73">
        <v>392</v>
      </c>
      <c r="B395" s="73"/>
      <c r="C395" s="73"/>
      <c r="D395" s="73"/>
      <c r="E395" s="247">
        <v>25.2</v>
      </c>
      <c r="F395" s="148">
        <f t="shared" si="14"/>
        <v>26</v>
      </c>
      <c r="G395" s="226">
        <f t="shared" si="12"/>
        <v>130000</v>
      </c>
      <c r="H395" s="244">
        <v>445</v>
      </c>
      <c r="I395" s="244" t="s">
        <v>1408</v>
      </c>
      <c r="J395" s="244">
        <v>4167</v>
      </c>
      <c r="K395" s="244">
        <v>3033500037</v>
      </c>
      <c r="L395" s="244" t="s">
        <v>1410</v>
      </c>
    </row>
    <row r="396" spans="1:12" ht="12.75">
      <c r="A396" s="90">
        <v>393</v>
      </c>
      <c r="B396" s="73"/>
      <c r="C396" s="73"/>
      <c r="D396" s="73"/>
      <c r="E396" s="247">
        <v>15.62</v>
      </c>
      <c r="F396" s="148">
        <f t="shared" si="14"/>
        <v>16</v>
      </c>
      <c r="G396" s="226">
        <f t="shared" si="12"/>
        <v>80000</v>
      </c>
      <c r="H396" s="244">
        <v>446</v>
      </c>
      <c r="I396" s="244" t="s">
        <v>1408</v>
      </c>
      <c r="J396" s="244">
        <v>4168</v>
      </c>
      <c r="K396" s="244">
        <v>3033500038</v>
      </c>
      <c r="L396" s="244" t="s">
        <v>1410</v>
      </c>
    </row>
    <row r="397" spans="1:12" ht="12.75">
      <c r="A397" s="73">
        <v>394</v>
      </c>
      <c r="B397" s="73"/>
      <c r="C397" s="73"/>
      <c r="D397" s="73"/>
      <c r="E397" s="247">
        <v>33.5</v>
      </c>
      <c r="F397" s="148">
        <f t="shared" si="14"/>
        <v>34</v>
      </c>
      <c r="G397" s="226">
        <f t="shared" si="12"/>
        <v>170000</v>
      </c>
      <c r="H397" s="244">
        <v>447</v>
      </c>
      <c r="I397" s="244" t="s">
        <v>1408</v>
      </c>
      <c r="J397" s="244">
        <v>4169</v>
      </c>
      <c r="K397" s="244">
        <v>3033500039</v>
      </c>
      <c r="L397" s="244" t="s">
        <v>1410</v>
      </c>
    </row>
    <row r="398" spans="1:12" ht="12.75">
      <c r="A398" s="90">
        <v>395</v>
      </c>
      <c r="B398" s="78"/>
      <c r="C398" s="78"/>
      <c r="D398" s="78"/>
      <c r="E398" s="247">
        <v>7.8449999999999998</v>
      </c>
      <c r="F398" s="148">
        <f t="shared" si="14"/>
        <v>8</v>
      </c>
      <c r="G398" s="225">
        <f t="shared" si="12"/>
        <v>40000</v>
      </c>
      <c r="H398" s="244">
        <v>448</v>
      </c>
      <c r="I398" s="244" t="s">
        <v>1408</v>
      </c>
      <c r="J398" s="244">
        <v>4170</v>
      </c>
      <c r="K398" s="244">
        <v>3033500040</v>
      </c>
      <c r="L398" s="244" t="s">
        <v>1410</v>
      </c>
    </row>
    <row r="399" spans="1:12" ht="12.75">
      <c r="A399" s="73">
        <v>396</v>
      </c>
      <c r="B399" s="78"/>
      <c r="C399" s="78"/>
      <c r="D399" s="78"/>
      <c r="E399" s="246">
        <v>21.7532</v>
      </c>
      <c r="F399" s="148">
        <f t="shared" si="14"/>
        <v>22</v>
      </c>
      <c r="G399" s="225">
        <f t="shared" si="12"/>
        <v>110000</v>
      </c>
      <c r="H399" s="242">
        <v>1213</v>
      </c>
      <c r="I399" s="244" t="s">
        <v>1408</v>
      </c>
      <c r="J399" s="242">
        <v>3920</v>
      </c>
      <c r="K399" s="242">
        <v>3147100029</v>
      </c>
      <c r="L399" s="244" t="s">
        <v>1410</v>
      </c>
    </row>
    <row r="400" spans="1:12" ht="12.75">
      <c r="A400" s="90">
        <v>397</v>
      </c>
      <c r="B400" s="78"/>
      <c r="C400" s="78"/>
      <c r="D400" s="78"/>
      <c r="E400" s="246">
        <v>27.0778</v>
      </c>
      <c r="F400" s="148">
        <f t="shared" si="14"/>
        <v>28</v>
      </c>
      <c r="G400" s="225">
        <f t="shared" si="12"/>
        <v>140000</v>
      </c>
      <c r="H400" s="242">
        <v>1214</v>
      </c>
      <c r="I400" s="244" t="s">
        <v>1408</v>
      </c>
      <c r="J400" s="242">
        <v>3921</v>
      </c>
      <c r="K400" s="242">
        <v>3147100030</v>
      </c>
      <c r="L400" s="244" t="s">
        <v>1410</v>
      </c>
    </row>
    <row r="401" spans="1:12" ht="12.75">
      <c r="A401" s="73">
        <v>398</v>
      </c>
      <c r="B401" s="78"/>
      <c r="C401" s="78"/>
      <c r="D401" s="78"/>
      <c r="E401" s="246">
        <v>19.000699999999998</v>
      </c>
      <c r="F401" s="148">
        <f t="shared" si="14"/>
        <v>20</v>
      </c>
      <c r="G401" s="225">
        <f t="shared" si="12"/>
        <v>100000</v>
      </c>
      <c r="H401" s="242">
        <v>1215</v>
      </c>
      <c r="I401" s="244" t="s">
        <v>1408</v>
      </c>
      <c r="J401" s="242">
        <v>3922</v>
      </c>
      <c r="K401" s="242">
        <v>3147100031</v>
      </c>
      <c r="L401" s="244" t="s">
        <v>1410</v>
      </c>
    </row>
    <row r="402" spans="1:12" ht="12.75">
      <c r="A402" s="90">
        <v>399</v>
      </c>
      <c r="B402" s="78"/>
      <c r="C402" s="78"/>
      <c r="D402" s="78"/>
      <c r="E402" s="246">
        <v>13.718400000000001</v>
      </c>
      <c r="F402" s="148">
        <f t="shared" si="14"/>
        <v>14</v>
      </c>
      <c r="G402" s="225">
        <f t="shared" si="12"/>
        <v>70000</v>
      </c>
      <c r="H402" s="242">
        <v>1216</v>
      </c>
      <c r="I402" s="244" t="s">
        <v>1408</v>
      </c>
      <c r="J402" s="242">
        <v>3923</v>
      </c>
      <c r="K402" s="242">
        <v>3147100031</v>
      </c>
      <c r="L402" s="244" t="s">
        <v>1410</v>
      </c>
    </row>
    <row r="403" spans="1:12" ht="12.75">
      <c r="A403" s="73">
        <v>400</v>
      </c>
      <c r="B403" s="78"/>
      <c r="C403" s="78"/>
      <c r="D403" s="78"/>
      <c r="E403" s="246">
        <v>19.579999999999998</v>
      </c>
      <c r="F403" s="148">
        <f t="shared" si="14"/>
        <v>20</v>
      </c>
      <c r="G403" s="225">
        <f t="shared" si="12"/>
        <v>100000</v>
      </c>
      <c r="H403" s="242">
        <v>550</v>
      </c>
      <c r="I403" s="244" t="s">
        <v>1408</v>
      </c>
      <c r="J403" s="242">
        <v>4172</v>
      </c>
      <c r="K403" s="242">
        <v>3033500042</v>
      </c>
      <c r="L403" s="244" t="s">
        <v>1410</v>
      </c>
    </row>
    <row r="404" spans="1:12" ht="12.75">
      <c r="A404" s="90">
        <v>401</v>
      </c>
      <c r="B404" s="78"/>
      <c r="C404" s="78"/>
      <c r="D404" s="78"/>
      <c r="E404" s="246">
        <v>9.3620000000000001</v>
      </c>
      <c r="F404" s="148">
        <f t="shared" si="14"/>
        <v>10</v>
      </c>
      <c r="G404" s="225">
        <f t="shared" si="12"/>
        <v>50000</v>
      </c>
      <c r="H404" s="242">
        <v>549</v>
      </c>
      <c r="I404" s="244" t="s">
        <v>1408</v>
      </c>
      <c r="J404" s="242">
        <v>4171</v>
      </c>
      <c r="K404" s="242">
        <v>3033500041</v>
      </c>
      <c r="L404" s="244" t="s">
        <v>1410</v>
      </c>
    </row>
    <row r="405" spans="1:12" ht="12.75">
      <c r="A405" s="73">
        <v>402</v>
      </c>
      <c r="B405" s="78"/>
      <c r="C405" s="78"/>
      <c r="D405" s="78"/>
      <c r="E405" s="246">
        <v>39.93</v>
      </c>
      <c r="F405" s="148">
        <f t="shared" si="14"/>
        <v>40</v>
      </c>
      <c r="G405" s="225">
        <f t="shared" si="12"/>
        <v>200000</v>
      </c>
      <c r="H405" s="242">
        <v>867</v>
      </c>
      <c r="I405" s="244" t="s">
        <v>1408</v>
      </c>
      <c r="J405" s="242">
        <v>4173</v>
      </c>
      <c r="K405" s="242">
        <v>3033500043</v>
      </c>
      <c r="L405" s="244" t="s">
        <v>1410</v>
      </c>
    </row>
    <row r="406" spans="1:12" ht="12.75">
      <c r="A406" s="90">
        <v>403</v>
      </c>
      <c r="B406" s="78"/>
      <c r="C406" s="78"/>
      <c r="D406" s="78"/>
      <c r="E406" s="246">
        <v>8.3140000000000001</v>
      </c>
      <c r="F406" s="148">
        <f t="shared" si="14"/>
        <v>9</v>
      </c>
      <c r="G406" s="225">
        <f>F406*7500</f>
        <v>67500</v>
      </c>
      <c r="H406" s="242">
        <v>1341</v>
      </c>
      <c r="I406" s="244" t="s">
        <v>1418</v>
      </c>
      <c r="J406" s="242">
        <v>3910</v>
      </c>
      <c r="K406" s="242">
        <v>3042600227</v>
      </c>
      <c r="L406" s="244" t="s">
        <v>1419</v>
      </c>
    </row>
    <row r="407" spans="1:12" ht="12.75">
      <c r="A407" s="73">
        <v>404</v>
      </c>
      <c r="B407" s="78"/>
      <c r="C407" s="78"/>
      <c r="D407" s="78"/>
      <c r="E407" s="246">
        <v>192.126</v>
      </c>
      <c r="F407" s="148">
        <f t="shared" si="14"/>
        <v>193</v>
      </c>
      <c r="G407" s="225">
        <f t="shared" si="12"/>
        <v>965000</v>
      </c>
      <c r="H407" s="242">
        <v>1220</v>
      </c>
      <c r="I407" s="244" t="s">
        <v>1408</v>
      </c>
      <c r="J407" s="242">
        <v>1628</v>
      </c>
      <c r="K407" s="242">
        <v>3147100035</v>
      </c>
      <c r="L407" s="244" t="s">
        <v>1410</v>
      </c>
    </row>
    <row r="408" spans="1:12" ht="12.75">
      <c r="A408" s="90">
        <v>405</v>
      </c>
      <c r="B408" s="78"/>
      <c r="C408" s="78"/>
      <c r="D408" s="78"/>
      <c r="E408" s="246">
        <v>40.320099999999996</v>
      </c>
      <c r="F408" s="148">
        <f t="shared" si="14"/>
        <v>41</v>
      </c>
      <c r="G408" s="225">
        <f t="shared" si="12"/>
        <v>205000</v>
      </c>
      <c r="H408" s="242">
        <v>1217</v>
      </c>
      <c r="I408" s="244" t="s">
        <v>1408</v>
      </c>
      <c r="J408" s="242">
        <v>3924</v>
      </c>
      <c r="K408" s="242">
        <v>3147100032</v>
      </c>
      <c r="L408" s="244" t="s">
        <v>1410</v>
      </c>
    </row>
    <row r="409" spans="1:12" ht="12.75">
      <c r="A409" s="73">
        <v>406</v>
      </c>
      <c r="B409" s="78"/>
      <c r="C409" s="78"/>
      <c r="D409" s="78"/>
      <c r="E409" s="246">
        <v>27.296900000000001</v>
      </c>
      <c r="F409" s="148">
        <f t="shared" si="14"/>
        <v>28</v>
      </c>
      <c r="G409" s="225">
        <f t="shared" si="12"/>
        <v>140000</v>
      </c>
      <c r="H409" s="242">
        <v>1218</v>
      </c>
      <c r="I409" s="244" t="s">
        <v>1408</v>
      </c>
      <c r="J409" s="242">
        <v>3925</v>
      </c>
      <c r="K409" s="242">
        <v>3147100033</v>
      </c>
      <c r="L409" s="244" t="s">
        <v>1410</v>
      </c>
    </row>
    <row r="410" spans="1:12" ht="12.75">
      <c r="A410" s="90">
        <v>407</v>
      </c>
      <c r="B410" s="78"/>
      <c r="C410" s="78"/>
      <c r="D410" s="78"/>
      <c r="E410" s="246">
        <v>80.641099999999994</v>
      </c>
      <c r="F410" s="148">
        <f t="shared" si="14"/>
        <v>81</v>
      </c>
      <c r="G410" s="225">
        <f t="shared" si="12"/>
        <v>405000</v>
      </c>
      <c r="H410" s="242">
        <v>1219</v>
      </c>
      <c r="I410" s="244" t="s">
        <v>1408</v>
      </c>
      <c r="J410" s="242">
        <v>1626</v>
      </c>
      <c r="K410" s="242">
        <v>3147100034</v>
      </c>
      <c r="L410" s="244" t="s">
        <v>1410</v>
      </c>
    </row>
    <row r="411" spans="1:12" ht="12.75">
      <c r="A411" s="73">
        <v>408</v>
      </c>
      <c r="B411" s="78"/>
      <c r="C411" s="78"/>
      <c r="D411" s="78"/>
      <c r="E411" s="246">
        <v>55.319600000000001</v>
      </c>
      <c r="F411" s="148">
        <f t="shared" si="14"/>
        <v>56</v>
      </c>
      <c r="G411" s="225">
        <f t="shared" si="12"/>
        <v>280000</v>
      </c>
      <c r="H411" s="242">
        <v>1219</v>
      </c>
      <c r="I411" s="244" t="s">
        <v>1408</v>
      </c>
      <c r="J411" s="242">
        <v>1627</v>
      </c>
      <c r="K411" s="242">
        <v>3147100034</v>
      </c>
      <c r="L411" s="244" t="s">
        <v>1410</v>
      </c>
    </row>
    <row r="412" spans="1:12" ht="12.75">
      <c r="A412" s="90">
        <v>409</v>
      </c>
      <c r="B412" s="78"/>
      <c r="C412" s="78"/>
      <c r="D412" s="78"/>
      <c r="E412" s="246">
        <v>76.689300000000003</v>
      </c>
      <c r="F412" s="148">
        <f t="shared" si="14"/>
        <v>77</v>
      </c>
      <c r="G412" s="225">
        <f t="shared" si="12"/>
        <v>385000</v>
      </c>
      <c r="H412" s="242">
        <v>1221</v>
      </c>
      <c r="I412" s="244" t="s">
        <v>1408</v>
      </c>
      <c r="J412" s="242">
        <v>1629</v>
      </c>
      <c r="K412" s="242">
        <v>3147100036</v>
      </c>
      <c r="L412" s="244" t="s">
        <v>1410</v>
      </c>
    </row>
    <row r="413" spans="1:12" ht="12.75">
      <c r="A413" s="73">
        <v>410</v>
      </c>
      <c r="B413" s="78"/>
      <c r="C413" s="78"/>
      <c r="D413" s="78"/>
      <c r="E413" s="246">
        <v>334.59210000000002</v>
      </c>
      <c r="F413" s="148">
        <f t="shared" si="14"/>
        <v>335</v>
      </c>
      <c r="G413" s="225">
        <f t="shared" si="12"/>
        <v>1675000</v>
      </c>
      <c r="H413" s="242">
        <v>1201</v>
      </c>
      <c r="I413" s="244" t="s">
        <v>1408</v>
      </c>
      <c r="J413" s="242">
        <v>3933</v>
      </c>
      <c r="K413" s="242">
        <v>3042600228</v>
      </c>
      <c r="L413" s="244" t="s">
        <v>1410</v>
      </c>
    </row>
    <row r="414" spans="1:12" ht="12.75">
      <c r="A414" s="90">
        <v>411</v>
      </c>
      <c r="B414" s="78"/>
      <c r="C414" s="78"/>
      <c r="D414" s="78"/>
      <c r="E414" s="246">
        <v>135.85810000000001</v>
      </c>
      <c r="F414" s="148">
        <f t="shared" si="14"/>
        <v>136</v>
      </c>
      <c r="G414" s="225">
        <f t="shared" si="12"/>
        <v>680000</v>
      </c>
      <c r="H414" s="242">
        <v>1202</v>
      </c>
      <c r="I414" s="244" t="s">
        <v>1408</v>
      </c>
      <c r="J414" s="242">
        <v>3934</v>
      </c>
      <c r="K414" s="242">
        <v>3042600228</v>
      </c>
      <c r="L414" s="244" t="s">
        <v>1410</v>
      </c>
    </row>
    <row r="415" spans="1:12" ht="12.75">
      <c r="A415" s="73">
        <v>412</v>
      </c>
      <c r="B415" s="78"/>
      <c r="C415" s="78"/>
      <c r="D415" s="78"/>
      <c r="E415" s="246">
        <v>153.3792</v>
      </c>
      <c r="F415" s="148">
        <f t="shared" si="14"/>
        <v>154</v>
      </c>
      <c r="G415" s="225">
        <f t="shared" si="12"/>
        <v>770000</v>
      </c>
      <c r="H415" s="242">
        <v>1203</v>
      </c>
      <c r="I415" s="244" t="s">
        <v>1408</v>
      </c>
      <c r="J415" s="242">
        <v>3935</v>
      </c>
      <c r="K415" s="242">
        <v>3042600228</v>
      </c>
      <c r="L415" s="244" t="s">
        <v>1410</v>
      </c>
    </row>
    <row r="416" spans="1:12" ht="12.75">
      <c r="A416" s="90">
        <v>413</v>
      </c>
      <c r="B416" s="78"/>
      <c r="C416" s="78"/>
      <c r="D416" s="78"/>
      <c r="E416" s="246">
        <v>95.164500000000004</v>
      </c>
      <c r="F416" s="148">
        <f t="shared" si="14"/>
        <v>96</v>
      </c>
      <c r="G416" s="225">
        <f t="shared" si="12"/>
        <v>480000</v>
      </c>
      <c r="H416" s="242">
        <v>1204</v>
      </c>
      <c r="I416" s="244" t="s">
        <v>1408</v>
      </c>
      <c r="J416" s="242">
        <v>3937</v>
      </c>
      <c r="K416" s="242">
        <v>3042600229</v>
      </c>
      <c r="L416" s="244" t="s">
        <v>1410</v>
      </c>
    </row>
    <row r="417" spans="1:12" ht="13.5" customHeight="1">
      <c r="A417" s="73">
        <v>414</v>
      </c>
      <c r="B417" s="78"/>
      <c r="C417" s="78"/>
      <c r="D417" s="78"/>
      <c r="E417" s="246">
        <v>74.733999999999995</v>
      </c>
      <c r="F417" s="148">
        <f t="shared" si="14"/>
        <v>75</v>
      </c>
      <c r="G417" s="225">
        <f t="shared" si="12"/>
        <v>375000</v>
      </c>
      <c r="H417" s="242">
        <v>868</v>
      </c>
      <c r="I417" s="244" t="s">
        <v>1408</v>
      </c>
      <c r="J417" s="242">
        <v>4174</v>
      </c>
      <c r="K417" s="242">
        <v>3033500044</v>
      </c>
      <c r="L417" s="244" t="s">
        <v>1410</v>
      </c>
    </row>
    <row r="418" spans="1:12" ht="12.75">
      <c r="A418" s="90">
        <v>415</v>
      </c>
      <c r="B418" s="78"/>
      <c r="C418" s="78"/>
      <c r="D418" s="78"/>
      <c r="E418" s="246">
        <v>284.12439999999998</v>
      </c>
      <c r="F418" s="148">
        <f>ROUNDUP(E418,0)</f>
        <v>285</v>
      </c>
      <c r="G418" s="225">
        <f>F418*1000</f>
        <v>285000</v>
      </c>
      <c r="H418" s="242">
        <v>1341</v>
      </c>
      <c r="I418" s="245" t="s">
        <v>1420</v>
      </c>
      <c r="J418" s="242" t="s">
        <v>1324</v>
      </c>
      <c r="K418" s="242">
        <v>3042600227</v>
      </c>
      <c r="L418" s="245" t="s">
        <v>1417</v>
      </c>
    </row>
    <row r="419" spans="1:12" ht="12.75">
      <c r="A419" s="73">
        <v>416</v>
      </c>
      <c r="B419" s="78"/>
      <c r="C419" s="78"/>
      <c r="D419" s="78"/>
      <c r="E419" s="244">
        <v>111.3368</v>
      </c>
      <c r="F419" s="148">
        <f>ROUNDUP(E419,0)</f>
        <v>112</v>
      </c>
      <c r="G419" s="225">
        <f>F419*1000</f>
        <v>112000</v>
      </c>
      <c r="H419" s="244">
        <v>1205</v>
      </c>
      <c r="I419" s="244" t="s">
        <v>1416</v>
      </c>
      <c r="J419" s="244" t="s">
        <v>1324</v>
      </c>
      <c r="K419" s="244">
        <v>3042600230</v>
      </c>
      <c r="L419" s="244" t="s">
        <v>1417</v>
      </c>
    </row>
    <row r="420" spans="1:12" ht="12.75">
      <c r="A420" s="90">
        <v>417</v>
      </c>
      <c r="B420" s="73"/>
      <c r="C420" s="73"/>
      <c r="D420" s="73"/>
      <c r="E420" s="246">
        <v>433.69839999999999</v>
      </c>
      <c r="F420" s="148">
        <f>ROUNDUP(E420,0)</f>
        <v>434</v>
      </c>
      <c r="G420" s="226">
        <f>F420*1000</f>
        <v>434000</v>
      </c>
      <c r="H420" s="242">
        <v>1254</v>
      </c>
      <c r="I420" s="244" t="s">
        <v>1416</v>
      </c>
      <c r="J420" s="242" t="s">
        <v>1324</v>
      </c>
      <c r="K420" s="242">
        <v>3042600221</v>
      </c>
      <c r="L420" s="245" t="s">
        <v>1417</v>
      </c>
    </row>
    <row r="421" spans="1:12" ht="12.75">
      <c r="A421" s="73">
        <v>418</v>
      </c>
      <c r="B421" s="73"/>
      <c r="C421" s="291"/>
      <c r="D421" s="73"/>
      <c r="E421" s="245">
        <v>18.206</v>
      </c>
      <c r="F421" s="148">
        <f>ROUNDUP(E421,0)</f>
        <v>19</v>
      </c>
      <c r="G421" s="292">
        <v>95000</v>
      </c>
      <c r="H421" s="245">
        <v>2736</v>
      </c>
      <c r="I421" s="245" t="s">
        <v>1408</v>
      </c>
      <c r="J421" s="245">
        <v>655</v>
      </c>
      <c r="K421" s="245">
        <v>3029000058</v>
      </c>
      <c r="L421" s="245" t="s">
        <v>1410</v>
      </c>
    </row>
    <row r="422" spans="1:12" ht="12.75">
      <c r="A422" s="90">
        <v>419</v>
      </c>
      <c r="B422" s="73"/>
      <c r="C422" s="291"/>
      <c r="D422" s="73"/>
      <c r="E422" s="245">
        <v>88.638199999999998</v>
      </c>
      <c r="F422" s="148">
        <f t="shared" ref="F422:F485" si="15">ROUNDUP(E422,0)</f>
        <v>89</v>
      </c>
      <c r="G422" s="292">
        <v>445000</v>
      </c>
      <c r="H422" s="245">
        <v>2737</v>
      </c>
      <c r="I422" s="245" t="s">
        <v>1408</v>
      </c>
      <c r="J422" s="245">
        <v>656</v>
      </c>
      <c r="K422" s="245">
        <v>3029000059</v>
      </c>
      <c r="L422" s="245" t="s">
        <v>1410</v>
      </c>
    </row>
    <row r="423" spans="1:12" ht="12.75">
      <c r="A423" s="73">
        <v>420</v>
      </c>
      <c r="B423" s="73"/>
      <c r="C423" s="291"/>
      <c r="D423" s="73"/>
      <c r="E423" s="245">
        <v>67.255399999999995</v>
      </c>
      <c r="F423" s="148">
        <f t="shared" si="15"/>
        <v>68</v>
      </c>
      <c r="G423" s="292">
        <v>340000</v>
      </c>
      <c r="H423" s="245">
        <v>2738</v>
      </c>
      <c r="I423" s="293" t="s">
        <v>1408</v>
      </c>
      <c r="J423" s="245">
        <v>1001</v>
      </c>
      <c r="K423" s="245">
        <v>3029000060</v>
      </c>
      <c r="L423" s="293" t="s">
        <v>1410</v>
      </c>
    </row>
    <row r="424" spans="1:12" ht="12.75">
      <c r="A424" s="90">
        <v>421</v>
      </c>
      <c r="B424" s="73"/>
      <c r="C424" s="291"/>
      <c r="D424" s="73"/>
      <c r="E424" s="245">
        <v>53.070999999999998</v>
      </c>
      <c r="F424" s="148">
        <f t="shared" si="15"/>
        <v>54</v>
      </c>
      <c r="G424" s="292">
        <v>270000</v>
      </c>
      <c r="H424" s="245">
        <v>2739</v>
      </c>
      <c r="I424" s="245" t="s">
        <v>1408</v>
      </c>
      <c r="J424" s="245">
        <v>1002</v>
      </c>
      <c r="K424" s="245">
        <v>3029000061</v>
      </c>
      <c r="L424" s="245" t="s">
        <v>1410</v>
      </c>
    </row>
    <row r="425" spans="1:12" ht="12.75">
      <c r="A425" s="73">
        <v>422</v>
      </c>
      <c r="B425" s="73"/>
      <c r="C425" s="291"/>
      <c r="D425" s="73"/>
      <c r="E425" s="243">
        <v>14.6891</v>
      </c>
      <c r="F425" s="148">
        <f t="shared" si="15"/>
        <v>15</v>
      </c>
      <c r="G425" s="292">
        <v>75000</v>
      </c>
      <c r="H425" s="245">
        <v>1367</v>
      </c>
      <c r="I425" s="245" t="s">
        <v>1480</v>
      </c>
      <c r="J425" s="245">
        <v>2490</v>
      </c>
      <c r="K425" s="245">
        <v>3057400170</v>
      </c>
      <c r="L425" s="245" t="s">
        <v>1513</v>
      </c>
    </row>
    <row r="426" spans="1:12" ht="12.75">
      <c r="A426" s="90">
        <v>423</v>
      </c>
      <c r="B426" s="73"/>
      <c r="C426" s="291"/>
      <c r="D426" s="73"/>
      <c r="E426" s="243">
        <v>11.1219</v>
      </c>
      <c r="F426" s="148">
        <f t="shared" si="15"/>
        <v>12</v>
      </c>
      <c r="G426" s="292">
        <v>60000</v>
      </c>
      <c r="H426" s="245">
        <v>1368</v>
      </c>
      <c r="I426" s="245" t="s">
        <v>1480</v>
      </c>
      <c r="J426" s="245">
        <v>2491</v>
      </c>
      <c r="K426" s="245">
        <v>3057400171</v>
      </c>
      <c r="L426" s="245" t="s">
        <v>1513</v>
      </c>
    </row>
    <row r="427" spans="1:12" ht="12.75">
      <c r="A427" s="73">
        <v>424</v>
      </c>
      <c r="B427" s="73"/>
      <c r="C427" s="291"/>
      <c r="D427" s="73"/>
      <c r="E427" s="243">
        <v>8.5924999999999994</v>
      </c>
      <c r="F427" s="148">
        <f t="shared" si="15"/>
        <v>9</v>
      </c>
      <c r="G427" s="292">
        <v>45000</v>
      </c>
      <c r="H427" s="245">
        <v>1369</v>
      </c>
      <c r="I427" s="245" t="s">
        <v>1480</v>
      </c>
      <c r="J427" s="245">
        <v>2492</v>
      </c>
      <c r="K427" s="245">
        <v>3057400172</v>
      </c>
      <c r="L427" s="245" t="s">
        <v>1513</v>
      </c>
    </row>
    <row r="428" spans="1:12" ht="12.75">
      <c r="A428" s="90">
        <v>425</v>
      </c>
      <c r="B428" s="73"/>
      <c r="C428" s="291"/>
      <c r="D428" s="73"/>
      <c r="E428" s="243">
        <v>21.415299999999998</v>
      </c>
      <c r="F428" s="148">
        <f t="shared" si="15"/>
        <v>22</v>
      </c>
      <c r="G428" s="292">
        <v>110000</v>
      </c>
      <c r="H428" s="245">
        <v>1370</v>
      </c>
      <c r="I428" s="245" t="s">
        <v>1480</v>
      </c>
      <c r="J428" s="245">
        <v>2493</v>
      </c>
      <c r="K428" s="245">
        <v>3057400173</v>
      </c>
      <c r="L428" s="245" t="s">
        <v>1513</v>
      </c>
    </row>
    <row r="429" spans="1:12" ht="12.75">
      <c r="A429" s="73">
        <v>426</v>
      </c>
      <c r="B429" s="73"/>
      <c r="C429" s="291"/>
      <c r="D429" s="73"/>
      <c r="E429" s="243">
        <v>96.641400000000004</v>
      </c>
      <c r="F429" s="148">
        <f t="shared" si="15"/>
        <v>97</v>
      </c>
      <c r="G429" s="292">
        <v>485000</v>
      </c>
      <c r="H429" s="245">
        <v>1371</v>
      </c>
      <c r="I429" s="245" t="s">
        <v>1480</v>
      </c>
      <c r="J429" s="245">
        <v>2496</v>
      </c>
      <c r="K429" s="245">
        <v>3057400174</v>
      </c>
      <c r="L429" s="245" t="s">
        <v>1513</v>
      </c>
    </row>
    <row r="430" spans="1:12" ht="12.75">
      <c r="A430" s="90">
        <v>427</v>
      </c>
      <c r="B430" s="73"/>
      <c r="C430" s="291"/>
      <c r="D430" s="73"/>
      <c r="E430" s="243">
        <v>52.349200000000003</v>
      </c>
      <c r="F430" s="148">
        <f t="shared" si="15"/>
        <v>53</v>
      </c>
      <c r="G430" s="292">
        <v>265000</v>
      </c>
      <c r="H430" s="245">
        <v>1372</v>
      </c>
      <c r="I430" s="245" t="s">
        <v>1480</v>
      </c>
      <c r="J430" s="245">
        <v>2497</v>
      </c>
      <c r="K430" s="245">
        <v>3057400175</v>
      </c>
      <c r="L430" s="245" t="s">
        <v>1513</v>
      </c>
    </row>
    <row r="431" spans="1:12" ht="12.75">
      <c r="A431" s="73">
        <v>428</v>
      </c>
      <c r="B431" s="73"/>
      <c r="C431" s="291"/>
      <c r="D431" s="73"/>
      <c r="E431" s="243">
        <v>444.66250000000002</v>
      </c>
      <c r="F431" s="148">
        <f t="shared" si="15"/>
        <v>445</v>
      </c>
      <c r="G431" s="292">
        <v>3337500</v>
      </c>
      <c r="H431" s="245">
        <v>1343</v>
      </c>
      <c r="I431" s="245" t="s">
        <v>1481</v>
      </c>
      <c r="J431" s="245">
        <v>4273</v>
      </c>
      <c r="K431" s="245">
        <v>3026600122</v>
      </c>
      <c r="L431" s="245" t="s">
        <v>1410</v>
      </c>
    </row>
    <row r="432" spans="1:12" ht="12.75">
      <c r="A432" s="90">
        <v>429</v>
      </c>
      <c r="B432" s="73"/>
      <c r="C432" s="291"/>
      <c r="D432" s="73"/>
      <c r="E432" s="243">
        <v>214.12299999999999</v>
      </c>
      <c r="F432" s="148">
        <f t="shared" si="15"/>
        <v>215</v>
      </c>
      <c r="G432" s="292">
        <v>2150000</v>
      </c>
      <c r="H432" s="245">
        <v>2743</v>
      </c>
      <c r="I432" s="245" t="s">
        <v>1482</v>
      </c>
      <c r="J432" s="245">
        <v>1003</v>
      </c>
      <c r="K432" s="245">
        <v>3029000062</v>
      </c>
      <c r="L432" s="245" t="s">
        <v>1410</v>
      </c>
    </row>
    <row r="433" spans="1:12" ht="12.75">
      <c r="A433" s="73">
        <v>430</v>
      </c>
      <c r="B433" s="73"/>
      <c r="C433" s="291"/>
      <c r="D433" s="73"/>
      <c r="E433" s="243">
        <v>74.024799999999999</v>
      </c>
      <c r="F433" s="148">
        <f t="shared" si="15"/>
        <v>75</v>
      </c>
      <c r="G433" s="292">
        <v>750000</v>
      </c>
      <c r="H433" s="245">
        <v>2742</v>
      </c>
      <c r="I433" s="245" t="s">
        <v>1482</v>
      </c>
      <c r="J433" s="245">
        <v>1005</v>
      </c>
      <c r="K433" s="245">
        <v>3029000063</v>
      </c>
      <c r="L433" s="245" t="s">
        <v>1410</v>
      </c>
    </row>
    <row r="434" spans="1:12" ht="12.75">
      <c r="A434" s="90">
        <v>431</v>
      </c>
      <c r="B434" s="73"/>
      <c r="C434" s="291"/>
      <c r="D434" s="73"/>
      <c r="E434" s="243">
        <v>367.88290000000001</v>
      </c>
      <c r="F434" s="148">
        <f t="shared" si="15"/>
        <v>368</v>
      </c>
      <c r="G434" s="292">
        <v>3680000</v>
      </c>
      <c r="H434" s="245">
        <v>3151</v>
      </c>
      <c r="I434" s="245" t="s">
        <v>1482</v>
      </c>
      <c r="J434" s="245">
        <v>1006</v>
      </c>
      <c r="K434" s="245">
        <v>3036400118</v>
      </c>
      <c r="L434" s="245" t="s">
        <v>1410</v>
      </c>
    </row>
    <row r="435" spans="1:12" ht="12.75">
      <c r="A435" s="73">
        <v>432</v>
      </c>
      <c r="B435" s="73"/>
      <c r="C435" s="291"/>
      <c r="D435" s="73"/>
      <c r="E435" s="243">
        <v>12.8469</v>
      </c>
      <c r="F435" s="148">
        <f t="shared" si="15"/>
        <v>13</v>
      </c>
      <c r="G435" s="292">
        <v>130000</v>
      </c>
      <c r="H435" s="245">
        <v>3207</v>
      </c>
      <c r="I435" s="245" t="s">
        <v>1482</v>
      </c>
      <c r="J435" s="245">
        <v>915</v>
      </c>
      <c r="K435" s="245">
        <v>3147800016</v>
      </c>
      <c r="L435" s="245" t="s">
        <v>1410</v>
      </c>
    </row>
    <row r="436" spans="1:12" ht="12.75">
      <c r="A436" s="90">
        <v>433</v>
      </c>
      <c r="B436" s="73"/>
      <c r="C436" s="291"/>
      <c r="D436" s="73"/>
      <c r="E436" s="243">
        <v>31.575099999999999</v>
      </c>
      <c r="F436" s="148">
        <f t="shared" si="15"/>
        <v>32</v>
      </c>
      <c r="G436" s="292">
        <v>160000</v>
      </c>
      <c r="H436" s="245">
        <v>209</v>
      </c>
      <c r="I436" s="245" t="s">
        <v>1483</v>
      </c>
      <c r="J436" s="245">
        <v>916</v>
      </c>
      <c r="K436" s="245">
        <v>3147800016</v>
      </c>
      <c r="L436" s="245" t="s">
        <v>1410</v>
      </c>
    </row>
    <row r="437" spans="1:12" ht="12.75">
      <c r="A437" s="73">
        <v>434</v>
      </c>
      <c r="B437" s="73"/>
      <c r="C437" s="291"/>
      <c r="D437" s="73"/>
      <c r="E437" s="243">
        <v>48.098599999999998</v>
      </c>
      <c r="F437" s="148">
        <f t="shared" si="15"/>
        <v>49</v>
      </c>
      <c r="G437" s="292">
        <v>245000</v>
      </c>
      <c r="H437" s="245">
        <v>3212</v>
      </c>
      <c r="I437" s="245" t="s">
        <v>1483</v>
      </c>
      <c r="J437" s="245">
        <v>918</v>
      </c>
      <c r="K437" s="245">
        <v>3147800016</v>
      </c>
      <c r="L437" s="245" t="s">
        <v>1410</v>
      </c>
    </row>
    <row r="438" spans="1:12" ht="12.75">
      <c r="A438" s="90">
        <v>435</v>
      </c>
      <c r="B438" s="73"/>
      <c r="C438" s="291"/>
      <c r="D438" s="73"/>
      <c r="E438" s="243">
        <v>113.7286</v>
      </c>
      <c r="F438" s="148">
        <f t="shared" si="15"/>
        <v>114</v>
      </c>
      <c r="G438" s="292">
        <v>570000</v>
      </c>
      <c r="H438" s="245">
        <v>3213</v>
      </c>
      <c r="I438" s="245" t="s">
        <v>1483</v>
      </c>
      <c r="J438" s="245">
        <v>919</v>
      </c>
      <c r="K438" s="245">
        <v>16965</v>
      </c>
      <c r="L438" s="245" t="s">
        <v>1410</v>
      </c>
    </row>
    <row r="439" spans="1:12" ht="12.75">
      <c r="A439" s="73">
        <v>436</v>
      </c>
      <c r="B439" s="73"/>
      <c r="C439" s="291"/>
      <c r="D439" s="73"/>
      <c r="E439" s="243">
        <v>100.42140000000001</v>
      </c>
      <c r="F439" s="148">
        <f t="shared" si="15"/>
        <v>101</v>
      </c>
      <c r="G439" s="292">
        <v>505000</v>
      </c>
      <c r="H439" s="245">
        <v>3217</v>
      </c>
      <c r="I439" s="245" t="s">
        <v>1483</v>
      </c>
      <c r="J439" s="245">
        <v>920</v>
      </c>
      <c r="K439" s="245">
        <v>16965</v>
      </c>
      <c r="L439" s="245" t="s">
        <v>1410</v>
      </c>
    </row>
    <row r="440" spans="1:12" ht="12.75">
      <c r="A440" s="90">
        <v>437</v>
      </c>
      <c r="B440" s="73"/>
      <c r="C440" s="291"/>
      <c r="D440" s="73"/>
      <c r="E440" s="243">
        <v>100.42140000000001</v>
      </c>
      <c r="F440" s="148">
        <f t="shared" si="15"/>
        <v>101</v>
      </c>
      <c r="G440" s="292">
        <v>505000</v>
      </c>
      <c r="H440" s="245">
        <v>3217</v>
      </c>
      <c r="I440" s="245" t="s">
        <v>1483</v>
      </c>
      <c r="J440" s="245"/>
      <c r="K440" s="245">
        <v>16965</v>
      </c>
      <c r="L440" s="245" t="s">
        <v>1410</v>
      </c>
    </row>
    <row r="441" spans="1:12" ht="12.75">
      <c r="A441" s="73">
        <v>438</v>
      </c>
      <c r="B441" s="73"/>
      <c r="C441" s="291"/>
      <c r="D441" s="73"/>
      <c r="E441" s="243">
        <v>100.42140000000001</v>
      </c>
      <c r="F441" s="148">
        <f t="shared" si="15"/>
        <v>101</v>
      </c>
      <c r="G441" s="292">
        <v>505000</v>
      </c>
      <c r="H441" s="245">
        <v>3214</v>
      </c>
      <c r="I441" s="245" t="s">
        <v>1483</v>
      </c>
      <c r="J441" s="245"/>
      <c r="K441" s="245" t="s">
        <v>1514</v>
      </c>
      <c r="L441" s="245" t="s">
        <v>1410</v>
      </c>
    </row>
    <row r="442" spans="1:12" ht="12.75">
      <c r="A442" s="90">
        <v>439</v>
      </c>
      <c r="B442" s="73"/>
      <c r="C442" s="291"/>
      <c r="D442" s="73"/>
      <c r="E442" s="243">
        <v>30.567499999999999</v>
      </c>
      <c r="F442" s="148">
        <f t="shared" si="15"/>
        <v>31</v>
      </c>
      <c r="G442" s="292">
        <v>155000</v>
      </c>
      <c r="H442" s="245">
        <v>3216</v>
      </c>
      <c r="I442" s="245" t="s">
        <v>1483</v>
      </c>
      <c r="J442" s="245">
        <v>917</v>
      </c>
      <c r="K442" s="245" t="s">
        <v>1515</v>
      </c>
      <c r="L442" s="245" t="s">
        <v>1410</v>
      </c>
    </row>
    <row r="443" spans="1:12" ht="12.75">
      <c r="A443" s="73">
        <v>440</v>
      </c>
      <c r="B443" s="73"/>
      <c r="C443" s="291"/>
      <c r="D443" s="73"/>
      <c r="E443" s="243">
        <v>83</v>
      </c>
      <c r="F443" s="148">
        <f t="shared" si="15"/>
        <v>83</v>
      </c>
      <c r="G443" s="292">
        <v>415000</v>
      </c>
      <c r="H443" s="245">
        <v>3152</v>
      </c>
      <c r="I443" s="245" t="s">
        <v>1483</v>
      </c>
      <c r="J443" s="245">
        <v>1009</v>
      </c>
      <c r="K443" s="245"/>
      <c r="L443" s="245" t="s">
        <v>1410</v>
      </c>
    </row>
    <row r="444" spans="1:12" ht="12.75">
      <c r="A444" s="90">
        <v>441</v>
      </c>
      <c r="B444" s="73"/>
      <c r="C444" s="291"/>
      <c r="D444" s="73"/>
      <c r="E444" s="243">
        <v>7.5951000000000004</v>
      </c>
      <c r="F444" s="148">
        <f t="shared" si="15"/>
        <v>8</v>
      </c>
      <c r="G444" s="292">
        <v>40000</v>
      </c>
      <c r="H444" s="245">
        <v>1421</v>
      </c>
      <c r="I444" s="245" t="s">
        <v>1480</v>
      </c>
      <c r="J444" s="245">
        <v>1630</v>
      </c>
      <c r="K444" s="245">
        <v>3026600118</v>
      </c>
      <c r="L444" s="245" t="s">
        <v>1513</v>
      </c>
    </row>
    <row r="445" spans="1:12" ht="12.75">
      <c r="A445" s="73">
        <v>442</v>
      </c>
      <c r="B445" s="73"/>
      <c r="C445" s="291"/>
      <c r="D445" s="73"/>
      <c r="E445" s="243">
        <v>17.923100000000002</v>
      </c>
      <c r="F445" s="148">
        <f t="shared" si="15"/>
        <v>18</v>
      </c>
      <c r="G445" s="292">
        <v>90000</v>
      </c>
      <c r="H445" s="245">
        <v>1422</v>
      </c>
      <c r="I445" s="245" t="s">
        <v>1480</v>
      </c>
      <c r="J445" s="245">
        <v>1631</v>
      </c>
      <c r="K445" s="245">
        <v>3026600119</v>
      </c>
      <c r="L445" s="245" t="s">
        <v>1513</v>
      </c>
    </row>
    <row r="446" spans="1:12" ht="12.75">
      <c r="A446" s="90">
        <v>443</v>
      </c>
      <c r="B446" s="73"/>
      <c r="C446" s="291"/>
      <c r="D446" s="73"/>
      <c r="E446" s="243">
        <v>30.987500000000001</v>
      </c>
      <c r="F446" s="148">
        <f t="shared" si="15"/>
        <v>31</v>
      </c>
      <c r="G446" s="292">
        <v>155000</v>
      </c>
      <c r="H446" s="245">
        <v>1423</v>
      </c>
      <c r="I446" s="245" t="s">
        <v>1480</v>
      </c>
      <c r="J446" s="245">
        <v>1632</v>
      </c>
      <c r="K446" s="245">
        <v>3026600120</v>
      </c>
      <c r="L446" s="245" t="s">
        <v>1513</v>
      </c>
    </row>
    <row r="447" spans="1:12" ht="12.75">
      <c r="A447" s="73">
        <v>444</v>
      </c>
      <c r="B447" s="73"/>
      <c r="C447" s="291"/>
      <c r="D447" s="73"/>
      <c r="E447" s="243">
        <v>1.1673</v>
      </c>
      <c r="F447" s="148">
        <f t="shared" si="15"/>
        <v>2</v>
      </c>
      <c r="G447" s="292">
        <v>50000</v>
      </c>
      <c r="H447" s="245">
        <v>1424</v>
      </c>
      <c r="I447" s="245" t="s">
        <v>1484</v>
      </c>
      <c r="J447" s="245">
        <v>1633</v>
      </c>
      <c r="K447" s="245" t="s">
        <v>1516</v>
      </c>
      <c r="L447" s="245" t="s">
        <v>1517</v>
      </c>
    </row>
    <row r="448" spans="1:12" ht="12.75">
      <c r="A448" s="90">
        <v>445</v>
      </c>
      <c r="B448" s="73"/>
      <c r="C448" s="291"/>
      <c r="D448" s="73"/>
      <c r="E448" s="243">
        <v>15.848000000000001</v>
      </c>
      <c r="F448" s="148">
        <f t="shared" si="15"/>
        <v>16</v>
      </c>
      <c r="G448" s="292">
        <v>80000</v>
      </c>
      <c r="H448" s="245">
        <v>1425</v>
      </c>
      <c r="I448" s="245" t="s">
        <v>1480</v>
      </c>
      <c r="J448" s="245">
        <v>1635</v>
      </c>
      <c r="K448" s="245">
        <v>3036400116</v>
      </c>
      <c r="L448" s="245" t="s">
        <v>1513</v>
      </c>
    </row>
    <row r="449" spans="1:12" ht="12.75">
      <c r="A449" s="73">
        <v>446</v>
      </c>
      <c r="B449" s="73"/>
      <c r="C449" s="291"/>
      <c r="D449" s="73"/>
      <c r="E449" s="431">
        <v>298.53789999999998</v>
      </c>
      <c r="F449" s="148">
        <f t="shared" si="15"/>
        <v>299</v>
      </c>
      <c r="G449" s="292">
        <v>1495000</v>
      </c>
      <c r="H449" s="433">
        <v>1427</v>
      </c>
      <c r="I449" s="433" t="s">
        <v>1480</v>
      </c>
      <c r="J449" s="290">
        <v>1636</v>
      </c>
      <c r="K449" s="433">
        <v>3036400117</v>
      </c>
      <c r="L449" s="245" t="s">
        <v>1513</v>
      </c>
    </row>
    <row r="450" spans="1:12" ht="12.75">
      <c r="A450" s="90">
        <v>447</v>
      </c>
      <c r="B450" s="73"/>
      <c r="C450" s="291"/>
      <c r="D450" s="73"/>
      <c r="E450" s="431"/>
      <c r="F450" s="148">
        <f t="shared" si="15"/>
        <v>0</v>
      </c>
      <c r="G450" s="292"/>
      <c r="H450" s="433"/>
      <c r="I450" s="433"/>
      <c r="J450" s="290">
        <v>1637</v>
      </c>
      <c r="K450" s="433"/>
      <c r="L450" s="245" t="s">
        <v>1513</v>
      </c>
    </row>
    <row r="451" spans="1:12" ht="12.75">
      <c r="A451" s="73">
        <v>448</v>
      </c>
      <c r="B451" s="73"/>
      <c r="C451" s="291"/>
      <c r="D451" s="73"/>
      <c r="E451" s="431"/>
      <c r="F451" s="148">
        <f t="shared" si="15"/>
        <v>0</v>
      </c>
      <c r="G451" s="292"/>
      <c r="H451" s="433"/>
      <c r="I451" s="433"/>
      <c r="J451" s="290">
        <v>1638</v>
      </c>
      <c r="K451" s="433"/>
      <c r="L451" s="245" t="s">
        <v>1513</v>
      </c>
    </row>
    <row r="452" spans="1:12" ht="12.75">
      <c r="A452" s="90">
        <v>449</v>
      </c>
      <c r="B452" s="73"/>
      <c r="C452" s="291"/>
      <c r="D452" s="73"/>
      <c r="E452" s="243">
        <v>129.99189999999999</v>
      </c>
      <c r="F452" s="148">
        <f t="shared" si="15"/>
        <v>130</v>
      </c>
      <c r="G452" s="292">
        <v>650000</v>
      </c>
      <c r="H452" s="245">
        <v>1373</v>
      </c>
      <c r="I452" s="245" t="s">
        <v>1480</v>
      </c>
      <c r="J452" s="245">
        <v>2498</v>
      </c>
      <c r="K452" s="245">
        <v>302100098</v>
      </c>
      <c r="L452" s="245" t="s">
        <v>1513</v>
      </c>
    </row>
    <row r="453" spans="1:12" ht="12.75">
      <c r="A453" s="73">
        <v>450</v>
      </c>
      <c r="B453" s="73"/>
      <c r="C453" s="291"/>
      <c r="D453" s="73"/>
      <c r="E453" s="243">
        <v>118.82680000000001</v>
      </c>
      <c r="F453" s="148">
        <f t="shared" si="15"/>
        <v>119</v>
      </c>
      <c r="G453" s="292">
        <v>595000</v>
      </c>
      <c r="H453" s="245">
        <v>1379</v>
      </c>
      <c r="I453" s="245" t="s">
        <v>1480</v>
      </c>
      <c r="J453" s="245">
        <v>487</v>
      </c>
      <c r="K453" s="245">
        <v>3021000108</v>
      </c>
      <c r="L453" s="245" t="s">
        <v>1513</v>
      </c>
    </row>
    <row r="454" spans="1:12" ht="12.75">
      <c r="A454" s="90">
        <v>451</v>
      </c>
      <c r="B454" s="73"/>
      <c r="C454" s="291"/>
      <c r="D454" s="73"/>
      <c r="E454" s="243">
        <v>146.84630000000001</v>
      </c>
      <c r="F454" s="148">
        <f t="shared" si="15"/>
        <v>147</v>
      </c>
      <c r="G454" s="292">
        <v>735000</v>
      </c>
      <c r="H454" s="245">
        <v>1376</v>
      </c>
      <c r="I454" s="245" t="s">
        <v>1480</v>
      </c>
      <c r="J454" s="245">
        <v>2500</v>
      </c>
      <c r="K454" s="245"/>
      <c r="L454" s="245" t="s">
        <v>1513</v>
      </c>
    </row>
    <row r="455" spans="1:12" ht="12.75">
      <c r="A455" s="73">
        <v>452</v>
      </c>
      <c r="B455" s="73"/>
      <c r="C455" s="291"/>
      <c r="D455" s="73"/>
      <c r="E455" s="243">
        <v>81.13</v>
      </c>
      <c r="F455" s="148">
        <f t="shared" si="15"/>
        <v>82</v>
      </c>
      <c r="G455" s="292">
        <v>410000</v>
      </c>
      <c r="H455" s="245">
        <v>1377</v>
      </c>
      <c r="I455" s="245" t="s">
        <v>1480</v>
      </c>
      <c r="J455" s="245">
        <v>2495</v>
      </c>
      <c r="K455" s="245">
        <v>3021000108</v>
      </c>
      <c r="L455" s="245" t="s">
        <v>1513</v>
      </c>
    </row>
    <row r="456" spans="1:12" ht="12.75">
      <c r="A456" s="90">
        <v>453</v>
      </c>
      <c r="B456" s="73"/>
      <c r="C456" s="291"/>
      <c r="D456" s="73"/>
      <c r="E456" s="243">
        <v>62.565800000000003</v>
      </c>
      <c r="F456" s="148">
        <f t="shared" si="15"/>
        <v>63</v>
      </c>
      <c r="G456" s="292">
        <v>315000</v>
      </c>
      <c r="H456" s="245">
        <v>1375</v>
      </c>
      <c r="I456" s="245" t="s">
        <v>1480</v>
      </c>
      <c r="J456" s="245">
        <v>2499</v>
      </c>
      <c r="K456" s="294">
        <v>3021000101</v>
      </c>
      <c r="L456" s="245" t="s">
        <v>1513</v>
      </c>
    </row>
    <row r="457" spans="1:12" ht="12.75">
      <c r="A457" s="73">
        <v>454</v>
      </c>
      <c r="B457" s="73"/>
      <c r="C457" s="291"/>
      <c r="D457" s="73"/>
      <c r="E457" s="243">
        <v>97.17</v>
      </c>
      <c r="F457" s="148">
        <f t="shared" si="15"/>
        <v>98</v>
      </c>
      <c r="G457" s="292">
        <v>490000</v>
      </c>
      <c r="H457" s="245">
        <v>1378</v>
      </c>
      <c r="I457" s="245" t="s">
        <v>1480</v>
      </c>
      <c r="J457" s="245">
        <v>486</v>
      </c>
      <c r="K457" s="245"/>
      <c r="L457" s="245" t="s">
        <v>1513</v>
      </c>
    </row>
    <row r="458" spans="1:12" ht="12.75">
      <c r="A458" s="90">
        <v>455</v>
      </c>
      <c r="B458" s="73"/>
      <c r="C458" s="291"/>
      <c r="D458" s="73"/>
      <c r="E458" s="295">
        <v>207.12819999999999</v>
      </c>
      <c r="F458" s="148">
        <f t="shared" si="15"/>
        <v>208</v>
      </c>
      <c r="G458" s="292">
        <v>1040000</v>
      </c>
      <c r="H458" s="245">
        <v>1428</v>
      </c>
      <c r="I458" s="245" t="s">
        <v>1408</v>
      </c>
      <c r="J458" s="245">
        <v>1639</v>
      </c>
      <c r="K458" s="245">
        <v>3026600123</v>
      </c>
      <c r="L458" s="245" t="s">
        <v>1410</v>
      </c>
    </row>
    <row r="459" spans="1:12" ht="12.75">
      <c r="A459" s="73">
        <v>456</v>
      </c>
      <c r="B459" s="73"/>
      <c r="C459" s="291"/>
      <c r="D459" s="73"/>
      <c r="E459" s="295">
        <v>257.26409999999998</v>
      </c>
      <c r="F459" s="148">
        <f t="shared" si="15"/>
        <v>258</v>
      </c>
      <c r="G459" s="292">
        <v>2580000</v>
      </c>
      <c r="H459" s="245">
        <v>1431</v>
      </c>
      <c r="I459" s="245" t="s">
        <v>1485</v>
      </c>
      <c r="J459" s="245">
        <v>1640</v>
      </c>
      <c r="K459" s="245">
        <v>3026600124</v>
      </c>
      <c r="L459" s="245" t="s">
        <v>1518</v>
      </c>
    </row>
    <row r="460" spans="1:12" ht="12.75">
      <c r="A460" s="90">
        <v>457</v>
      </c>
      <c r="B460" s="73"/>
      <c r="C460" s="291"/>
      <c r="D460" s="73"/>
      <c r="E460" s="295">
        <v>66.008399999999995</v>
      </c>
      <c r="F460" s="148">
        <f t="shared" si="15"/>
        <v>67</v>
      </c>
      <c r="G460" s="292">
        <v>335000</v>
      </c>
      <c r="H460" s="245">
        <v>1430</v>
      </c>
      <c r="I460" s="245" t="s">
        <v>1483</v>
      </c>
      <c r="J460" s="245">
        <v>1640</v>
      </c>
      <c r="K460" s="245">
        <v>3026600124</v>
      </c>
      <c r="L460" s="245" t="s">
        <v>1410</v>
      </c>
    </row>
    <row r="461" spans="1:12" ht="12.75">
      <c r="A461" s="73">
        <v>458</v>
      </c>
      <c r="B461" s="73"/>
      <c r="C461" s="291"/>
      <c r="D461" s="73"/>
      <c r="E461" s="295">
        <v>191.6866</v>
      </c>
      <c r="F461" s="148">
        <f t="shared" si="15"/>
        <v>192</v>
      </c>
      <c r="G461" s="292">
        <v>2400000</v>
      </c>
      <c r="H461" s="245">
        <v>1380</v>
      </c>
      <c r="I461" s="245" t="s">
        <v>1486</v>
      </c>
      <c r="J461" s="245">
        <v>488</v>
      </c>
      <c r="K461" s="245">
        <v>3036400118</v>
      </c>
      <c r="L461" s="245" t="s">
        <v>1410</v>
      </c>
    </row>
    <row r="462" spans="1:12" ht="12.75">
      <c r="A462" s="90">
        <v>459</v>
      </c>
      <c r="B462" s="73"/>
      <c r="C462" s="291"/>
      <c r="D462" s="73"/>
      <c r="E462" s="295">
        <v>437.24860000000001</v>
      </c>
      <c r="F462" s="148">
        <f t="shared" si="15"/>
        <v>438</v>
      </c>
      <c r="G462" s="292">
        <v>4380000</v>
      </c>
      <c r="H462" s="245">
        <v>1381</v>
      </c>
      <c r="I462" s="245" t="s">
        <v>1487</v>
      </c>
      <c r="J462" s="245">
        <v>489</v>
      </c>
      <c r="K462" s="245">
        <v>3036400119</v>
      </c>
      <c r="L462" s="245" t="s">
        <v>1410</v>
      </c>
    </row>
    <row r="463" spans="1:12" ht="12.75">
      <c r="A463" s="73">
        <v>460</v>
      </c>
      <c r="B463" s="73"/>
      <c r="C463" s="291"/>
      <c r="D463" s="73"/>
      <c r="E463" s="295">
        <v>35.740099999999998</v>
      </c>
      <c r="F463" s="148">
        <f t="shared" si="15"/>
        <v>36</v>
      </c>
      <c r="G463" s="292">
        <v>180000</v>
      </c>
      <c r="H463" s="245">
        <v>1350</v>
      </c>
      <c r="I463" s="245" t="s">
        <v>1408</v>
      </c>
      <c r="J463" s="245">
        <v>3913</v>
      </c>
      <c r="K463" s="245">
        <v>3021000107</v>
      </c>
      <c r="L463" s="245" t="s">
        <v>1513</v>
      </c>
    </row>
    <row r="464" spans="1:12" ht="12.75">
      <c r="A464" s="90">
        <v>461</v>
      </c>
      <c r="B464" s="73"/>
      <c r="C464" s="291"/>
      <c r="D464" s="73"/>
      <c r="E464" s="432">
        <v>82.49</v>
      </c>
      <c r="F464" s="148">
        <f t="shared" si="15"/>
        <v>83</v>
      </c>
      <c r="G464" s="292">
        <v>415000</v>
      </c>
      <c r="H464" s="433">
        <v>3152</v>
      </c>
      <c r="I464" s="245" t="s">
        <v>1483</v>
      </c>
      <c r="J464" s="245">
        <v>1007</v>
      </c>
      <c r="K464" s="245"/>
      <c r="L464" s="245" t="s">
        <v>1410</v>
      </c>
    </row>
    <row r="465" spans="1:12" ht="12.75">
      <c r="A465" s="73">
        <v>462</v>
      </c>
      <c r="B465" s="73"/>
      <c r="C465" s="291"/>
      <c r="D465" s="73"/>
      <c r="E465" s="432"/>
      <c r="F465" s="148">
        <f t="shared" si="15"/>
        <v>0</v>
      </c>
      <c r="G465" s="292"/>
      <c r="H465" s="433"/>
      <c r="I465" s="245" t="s">
        <v>1408</v>
      </c>
      <c r="J465" s="245">
        <v>1009</v>
      </c>
      <c r="K465" s="245"/>
      <c r="L465" s="245" t="s">
        <v>1410</v>
      </c>
    </row>
    <row r="466" spans="1:12" ht="12.75">
      <c r="A466" s="90">
        <v>463</v>
      </c>
      <c r="B466" s="73"/>
      <c r="C466" s="291"/>
      <c r="D466" s="73"/>
      <c r="E466" s="295">
        <v>35.203400000000002</v>
      </c>
      <c r="F466" s="148">
        <f t="shared" si="15"/>
        <v>36</v>
      </c>
      <c r="G466" s="292">
        <v>180000</v>
      </c>
      <c r="H466" s="245">
        <v>1349</v>
      </c>
      <c r="I466" s="245" t="s">
        <v>1408</v>
      </c>
      <c r="J466" s="245">
        <v>3912</v>
      </c>
      <c r="K466" s="245">
        <v>3021000106</v>
      </c>
      <c r="L466" s="245" t="s">
        <v>1410</v>
      </c>
    </row>
    <row r="467" spans="1:12" ht="12.75">
      <c r="A467" s="73">
        <v>464</v>
      </c>
      <c r="B467" s="73"/>
      <c r="C467" s="291"/>
      <c r="D467" s="73"/>
      <c r="E467" s="295">
        <v>195.81039999999999</v>
      </c>
      <c r="F467" s="148">
        <f t="shared" si="15"/>
        <v>196</v>
      </c>
      <c r="G467" s="292">
        <v>980000</v>
      </c>
      <c r="H467" s="433">
        <v>1344</v>
      </c>
      <c r="I467" s="245" t="s">
        <v>1488</v>
      </c>
      <c r="J467" s="433">
        <v>4274</v>
      </c>
      <c r="K467" s="433">
        <v>3021000103</v>
      </c>
      <c r="L467" s="245" t="s">
        <v>1513</v>
      </c>
    </row>
    <row r="468" spans="1:12" ht="12.75">
      <c r="A468" s="90">
        <v>465</v>
      </c>
      <c r="B468" s="73"/>
      <c r="C468" s="291"/>
      <c r="D468" s="73"/>
      <c r="E468" s="295">
        <v>72.275000000000006</v>
      </c>
      <c r="F468" s="148">
        <f t="shared" si="15"/>
        <v>73</v>
      </c>
      <c r="G468" s="292">
        <v>547500</v>
      </c>
      <c r="H468" s="433"/>
      <c r="I468" s="245" t="s">
        <v>1488</v>
      </c>
      <c r="J468" s="433"/>
      <c r="K468" s="433"/>
      <c r="L468" s="245" t="s">
        <v>1513</v>
      </c>
    </row>
    <row r="469" spans="1:12" ht="12.75">
      <c r="A469" s="73">
        <v>466</v>
      </c>
      <c r="B469" s="73"/>
      <c r="C469" s="291"/>
      <c r="D469" s="73"/>
      <c r="E469" s="295">
        <v>11.1714</v>
      </c>
      <c r="F469" s="148">
        <f t="shared" si="15"/>
        <v>12</v>
      </c>
      <c r="G469" s="292">
        <v>12000</v>
      </c>
      <c r="H469" s="245">
        <v>1346</v>
      </c>
      <c r="I469" s="245" t="s">
        <v>1480</v>
      </c>
      <c r="J469" s="245">
        <v>4275</v>
      </c>
      <c r="K469" s="245">
        <v>3021000104</v>
      </c>
      <c r="L469" s="245" t="s">
        <v>1513</v>
      </c>
    </row>
    <row r="470" spans="1:12" ht="12.75">
      <c r="A470" s="90">
        <v>467</v>
      </c>
      <c r="B470" s="73"/>
      <c r="C470" s="291"/>
      <c r="D470" s="73"/>
      <c r="E470" s="295">
        <v>15.989000000000001</v>
      </c>
      <c r="F470" s="148">
        <f t="shared" si="15"/>
        <v>16</v>
      </c>
      <c r="G470" s="292">
        <v>80000</v>
      </c>
      <c r="H470" s="245">
        <v>1346</v>
      </c>
      <c r="I470" s="245" t="s">
        <v>1480</v>
      </c>
      <c r="J470" s="245">
        <v>4275</v>
      </c>
      <c r="K470" s="245">
        <v>3021000104</v>
      </c>
      <c r="L470" s="245" t="s">
        <v>1513</v>
      </c>
    </row>
    <row r="471" spans="1:12" ht="12.75">
      <c r="A471" s="73">
        <v>468</v>
      </c>
      <c r="B471" s="73"/>
      <c r="C471" s="291"/>
      <c r="D471" s="73"/>
      <c r="E471" s="296">
        <v>30</v>
      </c>
      <c r="F471" s="148">
        <f t="shared" si="15"/>
        <v>30</v>
      </c>
      <c r="G471" s="292">
        <v>225000</v>
      </c>
      <c r="H471" s="433">
        <v>1348</v>
      </c>
      <c r="I471" s="245" t="s">
        <v>1488</v>
      </c>
      <c r="J471" s="433">
        <v>3911</v>
      </c>
      <c r="K471" s="433">
        <v>3021000105</v>
      </c>
      <c r="L471" s="245" t="s">
        <v>1508</v>
      </c>
    </row>
    <row r="472" spans="1:12" ht="12.75">
      <c r="A472" s="90">
        <v>469</v>
      </c>
      <c r="B472" s="73"/>
      <c r="C472" s="291"/>
      <c r="D472" s="73"/>
      <c r="E472" s="295">
        <v>85.393600000000006</v>
      </c>
      <c r="F472" s="148">
        <f t="shared" si="15"/>
        <v>86</v>
      </c>
      <c r="G472" s="292">
        <v>430000</v>
      </c>
      <c r="H472" s="433"/>
      <c r="I472" s="245" t="s">
        <v>1480</v>
      </c>
      <c r="J472" s="433"/>
      <c r="K472" s="433"/>
      <c r="L472" s="245" t="s">
        <v>1508</v>
      </c>
    </row>
    <row r="473" spans="1:12" ht="12.75">
      <c r="A473" s="73">
        <v>470</v>
      </c>
      <c r="B473" s="73"/>
      <c r="C473" s="291"/>
      <c r="D473" s="73"/>
      <c r="E473" s="295">
        <v>11.4924</v>
      </c>
      <c r="F473" s="148">
        <f t="shared" si="15"/>
        <v>12</v>
      </c>
      <c r="G473" s="292">
        <v>60000</v>
      </c>
      <c r="H473" s="243">
        <v>1432</v>
      </c>
      <c r="I473" s="245" t="s">
        <v>1480</v>
      </c>
      <c r="J473" s="243">
        <v>1641</v>
      </c>
      <c r="K473" s="243">
        <v>3026600125</v>
      </c>
      <c r="L473" s="245" t="s">
        <v>1519</v>
      </c>
    </row>
    <row r="474" spans="1:12" ht="12.75">
      <c r="A474" s="90">
        <v>471</v>
      </c>
      <c r="B474" s="73"/>
      <c r="C474" s="291"/>
      <c r="D474" s="73"/>
      <c r="E474" s="295">
        <v>315.98649999999998</v>
      </c>
      <c r="F474" s="148">
        <f t="shared" si="15"/>
        <v>316</v>
      </c>
      <c r="G474" s="292">
        <v>3160000</v>
      </c>
      <c r="H474" s="431">
        <v>1433</v>
      </c>
      <c r="I474" s="245" t="s">
        <v>1489</v>
      </c>
      <c r="J474" s="243">
        <v>1642</v>
      </c>
      <c r="K474" s="431">
        <v>3026600126</v>
      </c>
      <c r="L474" s="245" t="s">
        <v>1520</v>
      </c>
    </row>
    <row r="475" spans="1:12" ht="12.75">
      <c r="A475" s="73">
        <v>472</v>
      </c>
      <c r="B475" s="73"/>
      <c r="C475" s="291"/>
      <c r="D475" s="73"/>
      <c r="E475" s="295">
        <v>112.67870000000001</v>
      </c>
      <c r="F475" s="148">
        <f t="shared" si="15"/>
        <v>113</v>
      </c>
      <c r="G475" s="292">
        <v>1130000</v>
      </c>
      <c r="H475" s="431"/>
      <c r="I475" s="245" t="s">
        <v>1489</v>
      </c>
      <c r="J475" s="243">
        <v>1643</v>
      </c>
      <c r="K475" s="431"/>
      <c r="L475" s="245" t="s">
        <v>1520</v>
      </c>
    </row>
    <row r="476" spans="1:12" ht="12.75">
      <c r="A476" s="90">
        <v>473</v>
      </c>
      <c r="B476" s="73"/>
      <c r="C476" s="291"/>
      <c r="D476" s="73"/>
      <c r="E476" s="295">
        <v>100.334</v>
      </c>
      <c r="F476" s="148">
        <f t="shared" si="15"/>
        <v>101</v>
      </c>
      <c r="G476" s="292">
        <v>1262500</v>
      </c>
      <c r="H476" s="243">
        <v>1434</v>
      </c>
      <c r="I476" s="245" t="s">
        <v>1490</v>
      </c>
      <c r="J476" s="243">
        <v>1644</v>
      </c>
      <c r="K476" s="243">
        <v>3026600127</v>
      </c>
      <c r="L476" s="245" t="s">
        <v>1521</v>
      </c>
    </row>
    <row r="477" spans="1:12" ht="12.75">
      <c r="A477" s="73">
        <v>474</v>
      </c>
      <c r="B477" s="73"/>
      <c r="C477" s="291"/>
      <c r="D477" s="73"/>
      <c r="E477" s="295">
        <v>106.7539</v>
      </c>
      <c r="F477" s="148">
        <f t="shared" si="15"/>
        <v>107</v>
      </c>
      <c r="G477" s="292">
        <v>1070000</v>
      </c>
      <c r="H477" s="243">
        <v>1435</v>
      </c>
      <c r="I477" s="245" t="s">
        <v>1408</v>
      </c>
      <c r="J477" s="243">
        <v>1645</v>
      </c>
      <c r="K477" s="243">
        <v>3026600128</v>
      </c>
      <c r="L477" s="245" t="s">
        <v>1521</v>
      </c>
    </row>
    <row r="478" spans="1:12" ht="12.75">
      <c r="A478" s="90">
        <v>475</v>
      </c>
      <c r="B478" s="73"/>
      <c r="C478" s="291"/>
      <c r="D478" s="73"/>
      <c r="E478" s="295">
        <v>31.8202</v>
      </c>
      <c r="F478" s="148">
        <f t="shared" si="15"/>
        <v>32</v>
      </c>
      <c r="G478" s="292">
        <v>320000</v>
      </c>
      <c r="H478" s="243">
        <v>1436</v>
      </c>
      <c r="I478" s="245" t="s">
        <v>1408</v>
      </c>
      <c r="J478" s="243">
        <v>1646</v>
      </c>
      <c r="K478" s="243">
        <v>3026600129</v>
      </c>
      <c r="L478" s="245" t="s">
        <v>1522</v>
      </c>
    </row>
    <row r="479" spans="1:12" ht="12.75">
      <c r="A479" s="73">
        <v>476</v>
      </c>
      <c r="B479" s="73"/>
      <c r="C479" s="291"/>
      <c r="D479" s="73"/>
      <c r="E479" s="295">
        <v>60.146000000000001</v>
      </c>
      <c r="F479" s="148">
        <f t="shared" si="15"/>
        <v>61</v>
      </c>
      <c r="G479" s="292">
        <v>610000</v>
      </c>
      <c r="H479" s="243">
        <v>1383</v>
      </c>
      <c r="I479" s="245" t="s">
        <v>1408</v>
      </c>
      <c r="J479" s="243">
        <v>490</v>
      </c>
      <c r="K479" s="243">
        <v>3057400176</v>
      </c>
      <c r="L479" s="245" t="s">
        <v>1522</v>
      </c>
    </row>
    <row r="480" spans="1:12" ht="12.75">
      <c r="A480" s="90">
        <v>477</v>
      </c>
      <c r="B480" s="73"/>
      <c r="C480" s="291"/>
      <c r="D480" s="73"/>
      <c r="E480" s="295">
        <v>20.6554</v>
      </c>
      <c r="F480" s="148">
        <f t="shared" si="15"/>
        <v>21</v>
      </c>
      <c r="G480" s="292">
        <v>210000</v>
      </c>
      <c r="H480" s="243">
        <v>1384</v>
      </c>
      <c r="I480" s="245" t="s">
        <v>1408</v>
      </c>
      <c r="J480" s="243">
        <v>491</v>
      </c>
      <c r="K480" s="243">
        <v>3057400177</v>
      </c>
      <c r="L480" s="245" t="s">
        <v>1522</v>
      </c>
    </row>
    <row r="481" spans="1:12" ht="12.75">
      <c r="A481" s="73">
        <v>478</v>
      </c>
      <c r="B481" s="73"/>
      <c r="C481" s="291"/>
      <c r="D481" s="73"/>
      <c r="E481" s="295">
        <v>212.6412</v>
      </c>
      <c r="F481" s="148">
        <f t="shared" si="15"/>
        <v>213</v>
      </c>
      <c r="G481" s="292">
        <v>1597500</v>
      </c>
      <c r="H481" s="243">
        <v>1385</v>
      </c>
      <c r="I481" s="245" t="s">
        <v>1491</v>
      </c>
      <c r="J481" s="243">
        <v>492</v>
      </c>
      <c r="K481" s="243"/>
      <c r="L481" s="245" t="s">
        <v>1522</v>
      </c>
    </row>
    <row r="482" spans="1:12" ht="12.75">
      <c r="A482" s="90">
        <v>479</v>
      </c>
      <c r="B482" s="73"/>
      <c r="C482" s="291"/>
      <c r="D482" s="73"/>
      <c r="E482" s="295">
        <v>29.275700000000001</v>
      </c>
      <c r="F482" s="148">
        <f t="shared" si="15"/>
        <v>30</v>
      </c>
      <c r="G482" s="292">
        <v>150000</v>
      </c>
      <c r="H482" s="243">
        <v>2285</v>
      </c>
      <c r="I482" s="245" t="s">
        <v>1408</v>
      </c>
      <c r="J482" s="243">
        <v>1245</v>
      </c>
      <c r="K482" s="243">
        <v>3021000109</v>
      </c>
      <c r="L482" s="245" t="s">
        <v>1519</v>
      </c>
    </row>
    <row r="483" spans="1:12" ht="12.75">
      <c r="A483" s="73">
        <v>480</v>
      </c>
      <c r="B483" s="73"/>
      <c r="C483" s="291"/>
      <c r="D483" s="73"/>
      <c r="E483" s="295">
        <v>83.060100000000006</v>
      </c>
      <c r="F483" s="148">
        <f t="shared" si="15"/>
        <v>84</v>
      </c>
      <c r="G483" s="292">
        <v>420000</v>
      </c>
      <c r="H483" s="243">
        <v>2286</v>
      </c>
      <c r="I483" s="245" t="s">
        <v>1408</v>
      </c>
      <c r="J483" s="243">
        <v>1246</v>
      </c>
      <c r="K483" s="243">
        <v>3021000110</v>
      </c>
      <c r="L483" s="245" t="s">
        <v>1519</v>
      </c>
    </row>
    <row r="484" spans="1:12" ht="12.75">
      <c r="A484" s="90">
        <v>481</v>
      </c>
      <c r="B484" s="73"/>
      <c r="C484" s="291"/>
      <c r="D484" s="73"/>
      <c r="E484" s="295">
        <v>360.19279999999998</v>
      </c>
      <c r="F484" s="148">
        <f t="shared" si="15"/>
        <v>361</v>
      </c>
      <c r="G484" s="292">
        <v>3610000</v>
      </c>
      <c r="H484" s="243">
        <v>3220</v>
      </c>
      <c r="I484" s="245" t="s">
        <v>1491</v>
      </c>
      <c r="J484" s="243">
        <v>921</v>
      </c>
      <c r="K484" s="243">
        <v>3147800021</v>
      </c>
      <c r="L484" s="245" t="s">
        <v>1519</v>
      </c>
    </row>
    <row r="485" spans="1:12" ht="12.75">
      <c r="A485" s="73">
        <v>482</v>
      </c>
      <c r="B485" s="73"/>
      <c r="C485" s="291"/>
      <c r="D485" s="73"/>
      <c r="E485" s="295">
        <v>193.249</v>
      </c>
      <c r="F485" s="148">
        <f t="shared" si="15"/>
        <v>194</v>
      </c>
      <c r="G485" s="292">
        <v>1940000</v>
      </c>
      <c r="H485" s="243">
        <v>3221</v>
      </c>
      <c r="I485" s="245" t="s">
        <v>1491</v>
      </c>
      <c r="J485" s="431">
        <v>922</v>
      </c>
      <c r="K485" s="431">
        <v>3147800022</v>
      </c>
      <c r="L485" s="245" t="s">
        <v>1519</v>
      </c>
    </row>
    <row r="486" spans="1:12" ht="12.75">
      <c r="A486" s="90">
        <v>483</v>
      </c>
      <c r="B486" s="73"/>
      <c r="C486" s="291"/>
      <c r="D486" s="73"/>
      <c r="E486" s="295">
        <v>193.249</v>
      </c>
      <c r="F486" s="148">
        <f t="shared" ref="F486:F549" si="16">ROUNDUP(E486,0)</f>
        <v>194</v>
      </c>
      <c r="G486" s="292">
        <v>1940000</v>
      </c>
      <c r="H486" s="243">
        <v>3222</v>
      </c>
      <c r="I486" s="245" t="s">
        <v>1491</v>
      </c>
      <c r="J486" s="431"/>
      <c r="K486" s="431"/>
      <c r="L486" s="245" t="s">
        <v>1519</v>
      </c>
    </row>
    <row r="487" spans="1:12" ht="12.75">
      <c r="A487" s="73">
        <v>484</v>
      </c>
      <c r="B487" s="73"/>
      <c r="C487" s="291"/>
      <c r="D487" s="73"/>
      <c r="E487" s="295">
        <v>43.331800000000001</v>
      </c>
      <c r="F487" s="148">
        <f t="shared" si="16"/>
        <v>44</v>
      </c>
      <c r="G487" s="292">
        <v>220000</v>
      </c>
      <c r="H487" s="243">
        <v>1376</v>
      </c>
      <c r="I487" s="245" t="s">
        <v>1408</v>
      </c>
      <c r="J487" s="243">
        <v>3914</v>
      </c>
      <c r="K487" s="243">
        <v>3036400120</v>
      </c>
      <c r="L487" s="245" t="s">
        <v>1519</v>
      </c>
    </row>
    <row r="488" spans="1:12" ht="12.75">
      <c r="A488" s="90">
        <v>485</v>
      </c>
      <c r="B488" s="73"/>
      <c r="C488" s="291"/>
      <c r="D488" s="73"/>
      <c r="E488" s="295">
        <v>70</v>
      </c>
      <c r="F488" s="148">
        <f t="shared" si="16"/>
        <v>70</v>
      </c>
      <c r="G488" s="292">
        <v>350000</v>
      </c>
      <c r="H488" s="243">
        <v>1377</v>
      </c>
      <c r="I488" s="245" t="s">
        <v>1408</v>
      </c>
      <c r="J488" s="243">
        <v>3915</v>
      </c>
      <c r="K488" s="243">
        <v>3036400121</v>
      </c>
      <c r="L488" s="245" t="s">
        <v>1519</v>
      </c>
    </row>
    <row r="489" spans="1:12" ht="12.75">
      <c r="A489" s="73">
        <v>486</v>
      </c>
      <c r="B489" s="73"/>
      <c r="C489" s="291"/>
      <c r="D489" s="73"/>
      <c r="E489" s="295">
        <v>10.379899999999999</v>
      </c>
      <c r="F489" s="148">
        <f t="shared" si="16"/>
        <v>11</v>
      </c>
      <c r="G489" s="292">
        <v>55000</v>
      </c>
      <c r="H489" s="243">
        <v>1378</v>
      </c>
      <c r="I489" s="245" t="s">
        <v>1408</v>
      </c>
      <c r="J489" s="243">
        <v>3916</v>
      </c>
      <c r="K489" s="243">
        <v>3036400122</v>
      </c>
      <c r="L489" s="245" t="s">
        <v>1519</v>
      </c>
    </row>
    <row r="490" spans="1:12" ht="12.75">
      <c r="A490" s="90">
        <v>487</v>
      </c>
      <c r="B490" s="73"/>
      <c r="C490" s="291"/>
      <c r="D490" s="73"/>
      <c r="E490" s="295">
        <v>94.108800000000002</v>
      </c>
      <c r="F490" s="148">
        <f t="shared" si="16"/>
        <v>95</v>
      </c>
      <c r="G490" s="292">
        <v>475000</v>
      </c>
      <c r="H490" s="243">
        <v>1437</v>
      </c>
      <c r="I490" s="245" t="s">
        <v>1408</v>
      </c>
      <c r="J490" s="243">
        <v>1647</v>
      </c>
      <c r="K490" s="243"/>
      <c r="L490" s="245" t="s">
        <v>1519</v>
      </c>
    </row>
    <row r="491" spans="1:12" ht="12.75">
      <c r="A491" s="73">
        <v>488</v>
      </c>
      <c r="B491" s="73"/>
      <c r="C491" s="291"/>
      <c r="D491" s="73"/>
      <c r="E491" s="295">
        <v>18.53</v>
      </c>
      <c r="F491" s="148">
        <f t="shared" si="16"/>
        <v>19</v>
      </c>
      <c r="G491" s="292">
        <v>95000</v>
      </c>
      <c r="H491" s="245">
        <v>2371</v>
      </c>
      <c r="I491" s="245" t="s">
        <v>1483</v>
      </c>
      <c r="J491" s="245">
        <v>1247</v>
      </c>
      <c r="K491" s="245">
        <v>3021000111</v>
      </c>
      <c r="L491" s="245" t="s">
        <v>1410</v>
      </c>
    </row>
    <row r="492" spans="1:12" ht="12.75">
      <c r="A492" s="90">
        <v>489</v>
      </c>
      <c r="B492" s="73"/>
      <c r="C492" s="291"/>
      <c r="D492" s="73"/>
      <c r="E492" s="295">
        <v>733.42330000000004</v>
      </c>
      <c r="F492" s="148">
        <f t="shared" si="16"/>
        <v>734</v>
      </c>
      <c r="G492" s="292">
        <v>9175000</v>
      </c>
      <c r="H492" s="245">
        <v>1438</v>
      </c>
      <c r="I492" s="245" t="s">
        <v>1485</v>
      </c>
      <c r="J492" s="245">
        <v>1648</v>
      </c>
      <c r="K492" s="245">
        <v>3026600130</v>
      </c>
      <c r="L492" s="245" t="s">
        <v>1521</v>
      </c>
    </row>
    <row r="493" spans="1:12" ht="12.75">
      <c r="A493" s="73">
        <v>490</v>
      </c>
      <c r="B493" s="73"/>
      <c r="C493" s="291"/>
      <c r="D493" s="73"/>
      <c r="E493" s="295">
        <v>604.1155</v>
      </c>
      <c r="F493" s="148">
        <f t="shared" si="16"/>
        <v>605</v>
      </c>
      <c r="G493" s="292">
        <v>7562500</v>
      </c>
      <c r="H493" s="245">
        <v>1439</v>
      </c>
      <c r="I493" s="245" t="s">
        <v>1483</v>
      </c>
      <c r="J493" s="245">
        <v>1649</v>
      </c>
      <c r="K493" s="245">
        <v>3026600131</v>
      </c>
      <c r="L493" s="245" t="s">
        <v>1521</v>
      </c>
    </row>
    <row r="494" spans="1:12" ht="12.75">
      <c r="A494" s="90">
        <v>491</v>
      </c>
      <c r="B494" s="73"/>
      <c r="C494" s="291"/>
      <c r="D494" s="73"/>
      <c r="E494" s="295">
        <v>494.3501</v>
      </c>
      <c r="F494" s="148">
        <f t="shared" si="16"/>
        <v>495</v>
      </c>
      <c r="G494" s="292">
        <v>6187500</v>
      </c>
      <c r="H494" s="245">
        <v>1440</v>
      </c>
      <c r="I494" s="245" t="s">
        <v>1486</v>
      </c>
      <c r="J494" s="245">
        <v>1650</v>
      </c>
      <c r="K494" s="245">
        <v>3026600132</v>
      </c>
      <c r="L494" s="245" t="s">
        <v>1521</v>
      </c>
    </row>
    <row r="495" spans="1:12" ht="12.75">
      <c r="A495" s="73">
        <v>492</v>
      </c>
      <c r="B495" s="73"/>
      <c r="C495" s="291"/>
      <c r="D495" s="73"/>
      <c r="E495" s="295">
        <v>983.27769999999998</v>
      </c>
      <c r="F495" s="148">
        <f t="shared" si="16"/>
        <v>984</v>
      </c>
      <c r="G495" s="292">
        <v>12300000</v>
      </c>
      <c r="H495" s="243">
        <v>1441</v>
      </c>
      <c r="I495" s="245" t="s">
        <v>1492</v>
      </c>
      <c r="J495" s="243">
        <v>451</v>
      </c>
      <c r="K495" s="243">
        <v>3026600134</v>
      </c>
      <c r="L495" s="245" t="s">
        <v>1521</v>
      </c>
    </row>
    <row r="496" spans="1:12" ht="12.75">
      <c r="A496" s="90">
        <v>493</v>
      </c>
      <c r="B496" s="73"/>
      <c r="C496" s="291"/>
      <c r="D496" s="73"/>
      <c r="E496" s="295">
        <v>245.54509999999999</v>
      </c>
      <c r="F496" s="148">
        <f t="shared" si="16"/>
        <v>246</v>
      </c>
      <c r="G496" s="292">
        <v>3075000</v>
      </c>
      <c r="H496" s="431">
        <v>1442</v>
      </c>
      <c r="I496" s="245" t="s">
        <v>1492</v>
      </c>
      <c r="J496" s="431">
        <v>452</v>
      </c>
      <c r="K496" s="431">
        <v>3026600135</v>
      </c>
      <c r="L496" s="245" t="s">
        <v>1520</v>
      </c>
    </row>
    <row r="497" spans="1:12" ht="12.75">
      <c r="A497" s="73">
        <v>494</v>
      </c>
      <c r="B497" s="73"/>
      <c r="C497" s="291"/>
      <c r="D497" s="73"/>
      <c r="E497" s="295">
        <v>960.89359999999999</v>
      </c>
      <c r="F497" s="148">
        <f t="shared" si="16"/>
        <v>961</v>
      </c>
      <c r="G497" s="292">
        <v>9610000</v>
      </c>
      <c r="H497" s="431"/>
      <c r="I497" s="245" t="s">
        <v>1489</v>
      </c>
      <c r="J497" s="403"/>
      <c r="K497" s="431"/>
      <c r="L497" s="245" t="s">
        <v>1520</v>
      </c>
    </row>
    <row r="498" spans="1:12" ht="12.75">
      <c r="A498" s="90">
        <v>495</v>
      </c>
      <c r="B498" s="73"/>
      <c r="C498" s="291"/>
      <c r="D498" s="73"/>
      <c r="E498" s="295">
        <v>256.71910000000003</v>
      </c>
      <c r="F498" s="148">
        <f t="shared" si="16"/>
        <v>257</v>
      </c>
      <c r="G498" s="292">
        <v>3212500</v>
      </c>
      <c r="H498" s="243">
        <v>1443</v>
      </c>
      <c r="I498" s="245" t="s">
        <v>1493</v>
      </c>
      <c r="J498" s="243">
        <v>453</v>
      </c>
      <c r="K498" s="243">
        <v>3026600136</v>
      </c>
      <c r="L498" s="245" t="s">
        <v>1523</v>
      </c>
    </row>
    <row r="499" spans="1:12" ht="12.75">
      <c r="A499" s="73">
        <v>496</v>
      </c>
      <c r="B499" s="73"/>
      <c r="C499" s="291"/>
      <c r="D499" s="73"/>
      <c r="E499" s="295">
        <v>153.14840000000001</v>
      </c>
      <c r="F499" s="148">
        <f t="shared" si="16"/>
        <v>154</v>
      </c>
      <c r="G499" s="292">
        <v>1540000</v>
      </c>
      <c r="H499" s="243">
        <v>1444</v>
      </c>
      <c r="I499" s="245" t="s">
        <v>1493</v>
      </c>
      <c r="J499" s="243">
        <v>454</v>
      </c>
      <c r="K499" s="243">
        <v>3026600137</v>
      </c>
      <c r="L499" s="245" t="s">
        <v>1523</v>
      </c>
    </row>
    <row r="500" spans="1:12" ht="12.75">
      <c r="A500" s="90">
        <v>497</v>
      </c>
      <c r="B500" s="73"/>
      <c r="C500" s="291"/>
      <c r="D500" s="73"/>
      <c r="E500" s="295">
        <v>262.08100000000002</v>
      </c>
      <c r="F500" s="148">
        <f t="shared" si="16"/>
        <v>263</v>
      </c>
      <c r="G500" s="292">
        <v>2630000</v>
      </c>
      <c r="H500" s="243">
        <v>1445</v>
      </c>
      <c r="I500" s="245" t="s">
        <v>1493</v>
      </c>
      <c r="J500" s="243">
        <v>455</v>
      </c>
      <c r="K500" s="243">
        <v>3026600138</v>
      </c>
      <c r="L500" s="245" t="s">
        <v>1523</v>
      </c>
    </row>
    <row r="501" spans="1:12" ht="12.75">
      <c r="A501" s="73">
        <v>498</v>
      </c>
      <c r="B501" s="73"/>
      <c r="C501" s="291"/>
      <c r="D501" s="73"/>
      <c r="E501" s="295">
        <v>459.94310000000002</v>
      </c>
      <c r="F501" s="148">
        <f t="shared" si="16"/>
        <v>460</v>
      </c>
      <c r="G501" s="292">
        <v>4600000</v>
      </c>
      <c r="H501" s="243">
        <v>1446</v>
      </c>
      <c r="I501" s="245" t="s">
        <v>1493</v>
      </c>
      <c r="J501" s="243">
        <v>456</v>
      </c>
      <c r="K501" s="243">
        <v>3026600139</v>
      </c>
      <c r="L501" s="245" t="s">
        <v>1523</v>
      </c>
    </row>
    <row r="502" spans="1:12" ht="12.75">
      <c r="A502" s="90">
        <v>499</v>
      </c>
      <c r="B502" s="73"/>
      <c r="C502" s="291"/>
      <c r="D502" s="73"/>
      <c r="E502" s="295">
        <v>200.37010000000001</v>
      </c>
      <c r="F502" s="148">
        <f t="shared" si="16"/>
        <v>201</v>
      </c>
      <c r="G502" s="292">
        <v>1507500</v>
      </c>
      <c r="H502" s="243">
        <v>1380</v>
      </c>
      <c r="I502" s="245" t="s">
        <v>1493</v>
      </c>
      <c r="J502" s="243">
        <v>3918</v>
      </c>
      <c r="K502" s="243">
        <v>3144700003</v>
      </c>
      <c r="L502" s="245" t="s">
        <v>1524</v>
      </c>
    </row>
    <row r="503" spans="1:12" ht="12.75">
      <c r="A503" s="73">
        <v>500</v>
      </c>
      <c r="B503" s="73"/>
      <c r="C503" s="291"/>
      <c r="D503" s="73"/>
      <c r="E503" s="295">
        <v>216.8306</v>
      </c>
      <c r="F503" s="148">
        <f t="shared" si="16"/>
        <v>217</v>
      </c>
      <c r="G503" s="292">
        <v>1627500</v>
      </c>
      <c r="H503" s="243">
        <v>1386</v>
      </c>
      <c r="I503" s="245" t="s">
        <v>1491</v>
      </c>
      <c r="J503" s="243">
        <v>493</v>
      </c>
      <c r="K503" s="243">
        <v>314470002</v>
      </c>
      <c r="L503" s="245" t="s">
        <v>1523</v>
      </c>
    </row>
    <row r="504" spans="1:12" ht="12.75">
      <c r="A504" s="90">
        <v>501</v>
      </c>
      <c r="B504" s="73"/>
      <c r="C504" s="291"/>
      <c r="D504" s="73"/>
      <c r="E504" s="295">
        <v>338.26530000000002</v>
      </c>
      <c r="F504" s="148">
        <f t="shared" si="16"/>
        <v>339</v>
      </c>
      <c r="G504" s="292">
        <v>1695000</v>
      </c>
      <c r="H504" s="243">
        <v>1387</v>
      </c>
      <c r="I504" s="245" t="s">
        <v>1408</v>
      </c>
      <c r="J504" s="243">
        <v>494</v>
      </c>
      <c r="K504" s="243">
        <v>3026600133</v>
      </c>
      <c r="L504" s="245" t="s">
        <v>1519</v>
      </c>
    </row>
    <row r="505" spans="1:12" ht="12.75">
      <c r="A505" s="73">
        <v>502</v>
      </c>
      <c r="B505" s="73"/>
      <c r="C505" s="291"/>
      <c r="D505" s="73"/>
      <c r="E505" s="295">
        <v>36.909999999999997</v>
      </c>
      <c r="F505" s="148">
        <f t="shared" si="16"/>
        <v>37</v>
      </c>
      <c r="G505" s="292">
        <v>185000</v>
      </c>
      <c r="H505" s="243">
        <v>1389</v>
      </c>
      <c r="I505" s="245" t="s">
        <v>1408</v>
      </c>
      <c r="J505" s="243">
        <v>472</v>
      </c>
      <c r="K505" s="243"/>
      <c r="L505" s="245" t="s">
        <v>1519</v>
      </c>
    </row>
    <row r="506" spans="1:12" ht="12.75">
      <c r="A506" s="90">
        <v>503</v>
      </c>
      <c r="B506" s="73"/>
      <c r="C506" s="291"/>
      <c r="D506" s="73"/>
      <c r="E506" s="295">
        <v>109.5283</v>
      </c>
      <c r="F506" s="148">
        <f t="shared" si="16"/>
        <v>110</v>
      </c>
      <c r="G506" s="292">
        <v>1100000</v>
      </c>
      <c r="H506" s="243">
        <v>2372</v>
      </c>
      <c r="I506" s="245" t="s">
        <v>1494</v>
      </c>
      <c r="J506" s="243"/>
      <c r="K506" s="243">
        <v>3021000112</v>
      </c>
      <c r="L506" s="245" t="s">
        <v>1519</v>
      </c>
    </row>
    <row r="507" spans="1:12" ht="15">
      <c r="A507" s="73">
        <v>504</v>
      </c>
      <c r="B507" s="73"/>
      <c r="C507" s="291"/>
      <c r="D507" s="73"/>
      <c r="E507" s="295">
        <v>204.1104</v>
      </c>
      <c r="F507" s="148">
        <f t="shared" si="16"/>
        <v>205</v>
      </c>
      <c r="G507" s="292">
        <v>2050000</v>
      </c>
      <c r="H507" s="243">
        <v>2375</v>
      </c>
      <c r="I507" s="245" t="s">
        <v>1495</v>
      </c>
      <c r="J507" s="243">
        <v>1248</v>
      </c>
      <c r="K507" s="262">
        <v>3021000113</v>
      </c>
      <c r="L507" s="245" t="s">
        <v>1519</v>
      </c>
    </row>
    <row r="508" spans="1:12" ht="12.75">
      <c r="A508" s="90">
        <v>505</v>
      </c>
      <c r="B508" s="73"/>
      <c r="C508" s="291"/>
      <c r="D508" s="73"/>
      <c r="E508" s="295">
        <v>494.34679999999997</v>
      </c>
      <c r="F508" s="148">
        <f t="shared" si="16"/>
        <v>495</v>
      </c>
      <c r="G508" s="292">
        <v>6187500</v>
      </c>
      <c r="H508" s="243">
        <v>2374</v>
      </c>
      <c r="I508" s="245" t="s">
        <v>1495</v>
      </c>
      <c r="J508" s="243">
        <v>1249</v>
      </c>
      <c r="K508" s="243">
        <v>3021000114</v>
      </c>
      <c r="L508" s="245" t="s">
        <v>1519</v>
      </c>
    </row>
    <row r="509" spans="1:12" ht="12.75">
      <c r="A509" s="73">
        <v>506</v>
      </c>
      <c r="B509" s="73"/>
      <c r="C509" s="291"/>
      <c r="D509" s="73"/>
      <c r="E509" s="295">
        <v>22.896799999999999</v>
      </c>
      <c r="F509" s="148">
        <f t="shared" si="16"/>
        <v>23</v>
      </c>
      <c r="G509" s="292">
        <v>115000</v>
      </c>
      <c r="H509" s="243">
        <v>1392</v>
      </c>
      <c r="I509" s="245" t="s">
        <v>1480</v>
      </c>
      <c r="J509" s="243">
        <v>475</v>
      </c>
      <c r="K509" s="243">
        <v>3055700367</v>
      </c>
      <c r="L509" s="245" t="s">
        <v>1519</v>
      </c>
    </row>
    <row r="510" spans="1:12" ht="12.75">
      <c r="A510" s="90">
        <v>507</v>
      </c>
      <c r="B510" s="73"/>
      <c r="C510" s="291"/>
      <c r="D510" s="73"/>
      <c r="E510" s="295">
        <v>21.601900000000001</v>
      </c>
      <c r="F510" s="148">
        <f t="shared" si="16"/>
        <v>22</v>
      </c>
      <c r="G510" s="292">
        <v>165000</v>
      </c>
      <c r="H510" s="243">
        <v>1381</v>
      </c>
      <c r="I510" s="245" t="s">
        <v>1496</v>
      </c>
      <c r="J510" s="243">
        <v>469</v>
      </c>
      <c r="K510" s="243">
        <v>3026600136</v>
      </c>
      <c r="L510" s="245" t="s">
        <v>1520</v>
      </c>
    </row>
    <row r="511" spans="1:12" ht="12.75">
      <c r="A511" s="73">
        <v>508</v>
      </c>
      <c r="B511" s="73"/>
      <c r="C511" s="291"/>
      <c r="D511" s="73"/>
      <c r="E511" s="295">
        <v>109.8069</v>
      </c>
      <c r="F511" s="148">
        <f t="shared" si="16"/>
        <v>110</v>
      </c>
      <c r="G511" s="292">
        <v>1100000</v>
      </c>
      <c r="H511" s="243">
        <v>1384</v>
      </c>
      <c r="I511" s="245" t="s">
        <v>1497</v>
      </c>
      <c r="J511" s="243">
        <v>470</v>
      </c>
      <c r="K511" s="243">
        <v>3026600137</v>
      </c>
      <c r="L511" s="245" t="s">
        <v>1520</v>
      </c>
    </row>
    <row r="512" spans="1:12" ht="12.75">
      <c r="A512" s="90">
        <v>509</v>
      </c>
      <c r="B512" s="73"/>
      <c r="C512" s="291"/>
      <c r="D512" s="73"/>
      <c r="E512" s="295">
        <v>97.932699999999997</v>
      </c>
      <c r="F512" s="148">
        <f t="shared" si="16"/>
        <v>98</v>
      </c>
      <c r="G512" s="292">
        <v>735000</v>
      </c>
      <c r="H512" s="243">
        <v>1385</v>
      </c>
      <c r="I512" s="245" t="s">
        <v>1498</v>
      </c>
      <c r="J512" s="243">
        <v>461</v>
      </c>
      <c r="K512" s="243">
        <v>3026600137</v>
      </c>
      <c r="L512" s="245" t="s">
        <v>1521</v>
      </c>
    </row>
    <row r="513" spans="1:12" ht="12.75">
      <c r="A513" s="73">
        <v>510</v>
      </c>
      <c r="B513" s="73"/>
      <c r="C513" s="291"/>
      <c r="D513" s="73"/>
      <c r="E513" s="295">
        <v>22.859200000000001</v>
      </c>
      <c r="F513" s="148">
        <f t="shared" si="16"/>
        <v>23</v>
      </c>
      <c r="G513" s="292">
        <v>230000</v>
      </c>
      <c r="H513" s="243">
        <v>1386</v>
      </c>
      <c r="I513" s="245" t="s">
        <v>1497</v>
      </c>
      <c r="J513" s="243">
        <v>462</v>
      </c>
      <c r="K513" s="243">
        <v>3026600137</v>
      </c>
      <c r="L513" s="245" t="s">
        <v>1521</v>
      </c>
    </row>
    <row r="514" spans="1:12" ht="12.75">
      <c r="A514" s="90">
        <v>511</v>
      </c>
      <c r="B514" s="73"/>
      <c r="C514" s="291"/>
      <c r="D514" s="73"/>
      <c r="E514" s="295">
        <v>576.47109999999998</v>
      </c>
      <c r="F514" s="148">
        <f t="shared" si="16"/>
        <v>577</v>
      </c>
      <c r="G514" s="292">
        <v>7212500</v>
      </c>
      <c r="H514" s="243">
        <v>1387</v>
      </c>
      <c r="I514" s="245" t="s">
        <v>1499</v>
      </c>
      <c r="J514" s="243"/>
      <c r="K514" s="243"/>
      <c r="L514" s="245" t="s">
        <v>1522</v>
      </c>
    </row>
    <row r="515" spans="1:12" ht="12.75">
      <c r="A515" s="73">
        <v>512</v>
      </c>
      <c r="B515" s="73"/>
      <c r="C515" s="291"/>
      <c r="D515" s="73"/>
      <c r="E515" s="295">
        <v>373.09519999999998</v>
      </c>
      <c r="F515" s="148">
        <f t="shared" si="16"/>
        <v>374</v>
      </c>
      <c r="G515" s="292">
        <v>3740000</v>
      </c>
      <c r="H515" s="243">
        <v>1448</v>
      </c>
      <c r="I515" s="245" t="s">
        <v>1500</v>
      </c>
      <c r="J515" s="243">
        <v>458</v>
      </c>
      <c r="K515" s="243">
        <v>3021000118</v>
      </c>
      <c r="L515" s="245" t="s">
        <v>1501</v>
      </c>
    </row>
    <row r="516" spans="1:12" ht="12.75">
      <c r="A516" s="90">
        <v>513</v>
      </c>
      <c r="B516" s="73"/>
      <c r="C516" s="291"/>
      <c r="D516" s="73"/>
      <c r="E516" s="295">
        <v>110.0215</v>
      </c>
      <c r="F516" s="148">
        <f t="shared" si="16"/>
        <v>111</v>
      </c>
      <c r="G516" s="292">
        <v>555000</v>
      </c>
      <c r="H516" s="243">
        <v>1446</v>
      </c>
      <c r="I516" s="245" t="s">
        <v>1501</v>
      </c>
      <c r="J516" s="243">
        <v>456</v>
      </c>
      <c r="K516" s="243">
        <v>3021000117</v>
      </c>
      <c r="L516" s="245" t="s">
        <v>1522</v>
      </c>
    </row>
    <row r="517" spans="1:12" ht="12.75">
      <c r="A517" s="73">
        <v>514</v>
      </c>
      <c r="B517" s="73"/>
      <c r="C517" s="291"/>
      <c r="D517" s="73"/>
      <c r="E517" s="295">
        <v>155.14609999999999</v>
      </c>
      <c r="F517" s="148">
        <f t="shared" si="16"/>
        <v>156</v>
      </c>
      <c r="G517" s="292">
        <v>780000</v>
      </c>
      <c r="H517" s="243">
        <v>1445</v>
      </c>
      <c r="I517" s="245" t="s">
        <v>1501</v>
      </c>
      <c r="J517" s="243">
        <v>455</v>
      </c>
      <c r="K517" s="243">
        <v>3021000117</v>
      </c>
      <c r="L517" s="245" t="s">
        <v>1522</v>
      </c>
    </row>
    <row r="518" spans="1:12" ht="12.75">
      <c r="A518" s="90">
        <v>515</v>
      </c>
      <c r="B518" s="73"/>
      <c r="C518" s="291"/>
      <c r="D518" s="73"/>
      <c r="E518" s="295">
        <v>140.27690000000001</v>
      </c>
      <c r="F518" s="148">
        <f t="shared" si="16"/>
        <v>141</v>
      </c>
      <c r="G518" s="292">
        <v>705000</v>
      </c>
      <c r="H518" s="243">
        <v>1444</v>
      </c>
      <c r="I518" s="245" t="s">
        <v>1501</v>
      </c>
      <c r="J518" s="243">
        <v>454</v>
      </c>
      <c r="K518" s="243">
        <v>3021000116</v>
      </c>
      <c r="L518" s="245" t="s">
        <v>1519</v>
      </c>
    </row>
    <row r="519" spans="1:12" ht="12.75">
      <c r="A519" s="73">
        <v>516</v>
      </c>
      <c r="B519" s="73"/>
      <c r="C519" s="291"/>
      <c r="D519" s="73"/>
      <c r="E519" s="295">
        <v>16.324400000000001</v>
      </c>
      <c r="F519" s="148">
        <f t="shared" si="16"/>
        <v>17</v>
      </c>
      <c r="G519" s="292">
        <v>85000</v>
      </c>
      <c r="H519" s="243">
        <v>1443</v>
      </c>
      <c r="I519" s="245" t="s">
        <v>1501</v>
      </c>
      <c r="J519" s="243">
        <v>453</v>
      </c>
      <c r="K519" s="243">
        <v>3021000115</v>
      </c>
      <c r="L519" s="245" t="s">
        <v>1519</v>
      </c>
    </row>
    <row r="520" spans="1:12" ht="12.75">
      <c r="A520" s="90">
        <v>517</v>
      </c>
      <c r="B520" s="73"/>
      <c r="C520" s="291"/>
      <c r="D520" s="73"/>
      <c r="E520" s="295">
        <v>36.303600000000003</v>
      </c>
      <c r="F520" s="148">
        <f t="shared" si="16"/>
        <v>37</v>
      </c>
      <c r="G520" s="292">
        <v>185000</v>
      </c>
      <c r="H520" s="243">
        <v>1394</v>
      </c>
      <c r="I520" s="245" t="s">
        <v>1480</v>
      </c>
      <c r="J520" s="243">
        <v>477</v>
      </c>
      <c r="K520" s="243">
        <v>3147800025</v>
      </c>
      <c r="L520" s="245" t="s">
        <v>1519</v>
      </c>
    </row>
    <row r="521" spans="1:12" ht="12.75">
      <c r="A521" s="73">
        <v>518</v>
      </c>
      <c r="B521" s="73"/>
      <c r="C521" s="291"/>
      <c r="D521" s="73"/>
      <c r="E521" s="295">
        <v>106.13</v>
      </c>
      <c r="F521" s="148">
        <f t="shared" si="16"/>
        <v>107</v>
      </c>
      <c r="G521" s="292">
        <v>1070000</v>
      </c>
      <c r="H521" s="243">
        <v>1396</v>
      </c>
      <c r="I521" s="245" t="s">
        <v>1502</v>
      </c>
      <c r="J521" s="243">
        <v>479</v>
      </c>
      <c r="K521" s="243">
        <v>3147800026</v>
      </c>
      <c r="L521" s="245" t="s">
        <v>1519</v>
      </c>
    </row>
    <row r="522" spans="1:12" ht="12.75">
      <c r="A522" s="90">
        <v>519</v>
      </c>
      <c r="B522" s="73"/>
      <c r="C522" s="291"/>
      <c r="D522" s="73"/>
      <c r="E522" s="295">
        <v>200.37010000000001</v>
      </c>
      <c r="F522" s="148">
        <f t="shared" si="16"/>
        <v>201</v>
      </c>
      <c r="G522" s="292">
        <v>1507500</v>
      </c>
      <c r="H522" s="243">
        <v>1380</v>
      </c>
      <c r="I522" s="245" t="s">
        <v>1502</v>
      </c>
      <c r="J522" s="243">
        <v>3918</v>
      </c>
      <c r="K522" s="243"/>
      <c r="L522" s="245" t="s">
        <v>1513</v>
      </c>
    </row>
    <row r="523" spans="1:12" ht="12.75">
      <c r="A523" s="73">
        <v>520</v>
      </c>
      <c r="B523" s="73"/>
      <c r="C523" s="291"/>
      <c r="D523" s="73"/>
      <c r="E523" s="295">
        <v>28.866599999999998</v>
      </c>
      <c r="F523" s="148">
        <f t="shared" si="16"/>
        <v>29</v>
      </c>
      <c r="G523" s="292">
        <v>217500</v>
      </c>
      <c r="H523" s="243">
        <v>1388</v>
      </c>
      <c r="I523" s="245" t="s">
        <v>1502</v>
      </c>
      <c r="J523" s="243">
        <v>463</v>
      </c>
      <c r="K523" s="243"/>
      <c r="L523" s="245" t="s">
        <v>1513</v>
      </c>
    </row>
    <row r="524" spans="1:12" ht="12.75">
      <c r="A524" s="90">
        <v>521</v>
      </c>
      <c r="B524" s="73"/>
      <c r="C524" s="291"/>
      <c r="D524" s="73"/>
      <c r="E524" s="295">
        <v>21.679600000000001</v>
      </c>
      <c r="F524" s="148">
        <f t="shared" si="16"/>
        <v>22</v>
      </c>
      <c r="G524" s="292">
        <v>110000</v>
      </c>
      <c r="H524" s="243">
        <v>1395</v>
      </c>
      <c r="I524" s="245" t="s">
        <v>1480</v>
      </c>
      <c r="J524" s="243">
        <v>478</v>
      </c>
      <c r="K524" s="243">
        <v>3147800027</v>
      </c>
      <c r="L524" s="245" t="s">
        <v>1519</v>
      </c>
    </row>
    <row r="525" spans="1:12" ht="12.75">
      <c r="A525" s="73">
        <v>522</v>
      </c>
      <c r="B525" s="73"/>
      <c r="C525" s="291"/>
      <c r="D525" s="73"/>
      <c r="E525" s="295">
        <v>358.61939999999998</v>
      </c>
      <c r="F525" s="148">
        <f t="shared" si="16"/>
        <v>359</v>
      </c>
      <c r="G525" s="292">
        <v>1795000</v>
      </c>
      <c r="H525" s="243">
        <v>1388</v>
      </c>
      <c r="I525" s="245" t="s">
        <v>1480</v>
      </c>
      <c r="J525" s="243">
        <v>464</v>
      </c>
      <c r="K525" s="243">
        <v>3029000067</v>
      </c>
      <c r="L525" s="245" t="s">
        <v>1519</v>
      </c>
    </row>
    <row r="526" spans="1:12" ht="12.75">
      <c r="A526" s="90">
        <v>523</v>
      </c>
      <c r="B526" s="73"/>
      <c r="C526" s="291"/>
      <c r="D526" s="73"/>
      <c r="E526" s="295">
        <v>255.77269999999999</v>
      </c>
      <c r="F526" s="148">
        <f t="shared" si="16"/>
        <v>256</v>
      </c>
      <c r="G526" s="292">
        <v>2560000</v>
      </c>
      <c r="H526" s="243">
        <v>1391</v>
      </c>
      <c r="I526" s="245" t="s">
        <v>1496</v>
      </c>
      <c r="J526" s="243">
        <v>466</v>
      </c>
      <c r="K526" s="243">
        <v>3029000071</v>
      </c>
      <c r="L526" s="245" t="s">
        <v>1520</v>
      </c>
    </row>
    <row r="527" spans="1:12" ht="12.75">
      <c r="A527" s="73">
        <v>524</v>
      </c>
      <c r="B527" s="73"/>
      <c r="C527" s="291"/>
      <c r="D527" s="73"/>
      <c r="E527" s="295">
        <v>348.36529999999999</v>
      </c>
      <c r="F527" s="148">
        <f t="shared" si="16"/>
        <v>349</v>
      </c>
      <c r="G527" s="292">
        <v>3490000</v>
      </c>
      <c r="H527" s="431">
        <v>1390</v>
      </c>
      <c r="I527" s="245" t="s">
        <v>1503</v>
      </c>
      <c r="J527" s="431">
        <v>467</v>
      </c>
      <c r="K527" s="431">
        <v>3029000072</v>
      </c>
      <c r="L527" s="245" t="s">
        <v>1520</v>
      </c>
    </row>
    <row r="528" spans="1:12" ht="12.75">
      <c r="A528" s="90">
        <v>525</v>
      </c>
      <c r="B528" s="73"/>
      <c r="C528" s="291"/>
      <c r="D528" s="73"/>
      <c r="E528" s="295">
        <v>166.52199999999999</v>
      </c>
      <c r="F528" s="148">
        <f t="shared" si="16"/>
        <v>167</v>
      </c>
      <c r="G528" s="292">
        <v>417500</v>
      </c>
      <c r="H528" s="431"/>
      <c r="I528" s="245" t="s">
        <v>1504</v>
      </c>
      <c r="J528" s="431"/>
      <c r="K528" s="431"/>
      <c r="L528" s="245" t="s">
        <v>1520</v>
      </c>
    </row>
    <row r="529" spans="1:12" ht="12.75">
      <c r="A529" s="73">
        <v>526</v>
      </c>
      <c r="B529" s="73"/>
      <c r="C529" s="291"/>
      <c r="D529" s="73"/>
      <c r="E529" s="295">
        <v>361.76710000000003</v>
      </c>
      <c r="F529" s="148">
        <f t="shared" si="16"/>
        <v>362</v>
      </c>
      <c r="G529" s="292">
        <v>3620000</v>
      </c>
      <c r="H529" s="243">
        <v>1393</v>
      </c>
      <c r="I529" s="245" t="s">
        <v>1497</v>
      </c>
      <c r="J529" s="243">
        <v>721</v>
      </c>
      <c r="K529" s="243">
        <v>3029000073</v>
      </c>
      <c r="L529" s="245" t="s">
        <v>1521</v>
      </c>
    </row>
    <row r="530" spans="1:12" ht="12.75">
      <c r="A530" s="90">
        <v>527</v>
      </c>
      <c r="B530" s="73"/>
      <c r="C530" s="291"/>
      <c r="D530" s="73"/>
      <c r="E530" s="295">
        <v>250.63669999999999</v>
      </c>
      <c r="F530" s="148">
        <f t="shared" si="16"/>
        <v>251</v>
      </c>
      <c r="G530" s="292">
        <v>3137500</v>
      </c>
      <c r="H530" s="243">
        <v>2287</v>
      </c>
      <c r="I530" s="245" t="s">
        <v>1495</v>
      </c>
      <c r="J530" s="243">
        <v>1552</v>
      </c>
      <c r="K530" s="243">
        <v>3021000119</v>
      </c>
      <c r="L530" s="245" t="s">
        <v>1521</v>
      </c>
    </row>
    <row r="531" spans="1:12" ht="12.75">
      <c r="A531" s="73">
        <v>528</v>
      </c>
      <c r="B531" s="73"/>
      <c r="C531" s="291"/>
      <c r="D531" s="73"/>
      <c r="E531" s="295">
        <v>171.24760000000001</v>
      </c>
      <c r="F531" s="148">
        <f t="shared" si="16"/>
        <v>172</v>
      </c>
      <c r="G531" s="292">
        <v>2150000</v>
      </c>
      <c r="H531" s="243">
        <v>2288</v>
      </c>
      <c r="I531" s="245" t="s">
        <v>1495</v>
      </c>
      <c r="J531" s="243">
        <v>1362</v>
      </c>
      <c r="K531" s="243">
        <v>3021000120</v>
      </c>
      <c r="L531" s="245" t="s">
        <v>1522</v>
      </c>
    </row>
    <row r="532" spans="1:12" ht="12.75">
      <c r="A532" s="90">
        <v>529</v>
      </c>
      <c r="B532" s="73"/>
      <c r="C532" s="291"/>
      <c r="D532" s="73"/>
      <c r="E532" s="295">
        <v>103.35299999999999</v>
      </c>
      <c r="F532" s="148">
        <f t="shared" si="16"/>
        <v>104</v>
      </c>
      <c r="G532" s="292">
        <v>1040000</v>
      </c>
      <c r="H532" s="243">
        <v>2285</v>
      </c>
      <c r="I532" s="245" t="s">
        <v>1505</v>
      </c>
      <c r="J532" s="243">
        <v>1363</v>
      </c>
      <c r="K532" s="243">
        <v>3021000121</v>
      </c>
      <c r="L532" s="245" t="s">
        <v>1501</v>
      </c>
    </row>
    <row r="533" spans="1:12" ht="12.75">
      <c r="A533" s="73">
        <v>530</v>
      </c>
      <c r="B533" s="73"/>
      <c r="C533" s="291"/>
      <c r="D533" s="73"/>
      <c r="E533" s="295">
        <v>109.5514</v>
      </c>
      <c r="F533" s="148">
        <f t="shared" si="16"/>
        <v>110</v>
      </c>
      <c r="G533" s="292">
        <v>1100000</v>
      </c>
      <c r="H533" s="243">
        <v>2290</v>
      </c>
      <c r="I533" s="245" t="s">
        <v>1505</v>
      </c>
      <c r="J533" s="243">
        <v>1364</v>
      </c>
      <c r="K533" s="243">
        <v>3021000122</v>
      </c>
      <c r="L533" s="245" t="s">
        <v>1522</v>
      </c>
    </row>
    <row r="534" spans="1:12" ht="12.75">
      <c r="A534" s="90">
        <v>531</v>
      </c>
      <c r="B534" s="73"/>
      <c r="C534" s="291"/>
      <c r="D534" s="73"/>
      <c r="E534" s="295">
        <v>445.98700000000002</v>
      </c>
      <c r="F534" s="148">
        <f t="shared" si="16"/>
        <v>446</v>
      </c>
      <c r="G534" s="292">
        <v>2230000</v>
      </c>
      <c r="H534" s="243">
        <v>1392</v>
      </c>
      <c r="I534" s="245" t="s">
        <v>1506</v>
      </c>
      <c r="J534" s="243">
        <v>468</v>
      </c>
      <c r="K534" s="243"/>
      <c r="L534" s="245" t="s">
        <v>1522</v>
      </c>
    </row>
    <row r="535" spans="1:12" ht="12.75">
      <c r="A535" s="73">
        <v>532</v>
      </c>
      <c r="B535" s="73"/>
      <c r="C535" s="291"/>
      <c r="D535" s="73"/>
      <c r="E535" s="295">
        <v>212.8323</v>
      </c>
      <c r="F535" s="148">
        <f t="shared" si="16"/>
        <v>213</v>
      </c>
      <c r="G535" s="292">
        <v>2662500</v>
      </c>
      <c r="H535" s="243">
        <v>1389</v>
      </c>
      <c r="I535" s="245" t="s">
        <v>1507</v>
      </c>
      <c r="J535" s="243">
        <v>465</v>
      </c>
      <c r="K535" s="243"/>
      <c r="L535" s="245" t="s">
        <v>1519</v>
      </c>
    </row>
    <row r="536" spans="1:12" ht="12.75">
      <c r="A536" s="90">
        <v>533</v>
      </c>
      <c r="B536" s="73"/>
      <c r="C536" s="291"/>
      <c r="D536" s="73"/>
      <c r="E536" s="295">
        <v>97.270099999999999</v>
      </c>
      <c r="F536" s="148">
        <f t="shared" si="16"/>
        <v>98</v>
      </c>
      <c r="G536" s="292">
        <v>490000</v>
      </c>
      <c r="H536" s="243">
        <v>3153</v>
      </c>
      <c r="I536" s="245" t="s">
        <v>1480</v>
      </c>
      <c r="J536" s="243">
        <v>1010</v>
      </c>
      <c r="K536" s="243">
        <v>3144700005</v>
      </c>
      <c r="L536" s="245" t="s">
        <v>1519</v>
      </c>
    </row>
    <row r="537" spans="1:12" ht="12.75">
      <c r="A537" s="73">
        <v>534</v>
      </c>
      <c r="B537" s="73"/>
      <c r="C537" s="291"/>
      <c r="D537" s="73"/>
      <c r="E537" s="295">
        <v>22.581399999999999</v>
      </c>
      <c r="F537" s="148">
        <f t="shared" si="16"/>
        <v>23</v>
      </c>
      <c r="G537" s="292">
        <v>230000</v>
      </c>
      <c r="H537" s="243">
        <v>1394</v>
      </c>
      <c r="I537" s="245" t="s">
        <v>1503</v>
      </c>
      <c r="J537" s="243">
        <v>722</v>
      </c>
      <c r="K537" s="243">
        <v>3029000070</v>
      </c>
      <c r="L537" s="245" t="s">
        <v>1519</v>
      </c>
    </row>
    <row r="538" spans="1:12" ht="12.75">
      <c r="A538" s="90">
        <v>535</v>
      </c>
      <c r="B538" s="73"/>
      <c r="C538" s="291"/>
      <c r="D538" s="73"/>
      <c r="E538" s="295">
        <v>124.614</v>
      </c>
      <c r="F538" s="148">
        <f t="shared" si="16"/>
        <v>125</v>
      </c>
      <c r="G538" s="292">
        <v>625000</v>
      </c>
      <c r="H538" s="243">
        <v>3524</v>
      </c>
      <c r="I538" s="245" t="s">
        <v>1508</v>
      </c>
      <c r="J538" s="243">
        <v>923</v>
      </c>
      <c r="K538" s="243">
        <v>3147800027</v>
      </c>
      <c r="L538" s="245" t="s">
        <v>1519</v>
      </c>
    </row>
    <row r="539" spans="1:12" ht="12.75">
      <c r="A539" s="73">
        <v>536</v>
      </c>
      <c r="B539" s="73"/>
      <c r="C539" s="291"/>
      <c r="D539" s="73"/>
      <c r="E539" s="295">
        <v>86.49</v>
      </c>
      <c r="F539" s="148">
        <f t="shared" si="16"/>
        <v>87</v>
      </c>
      <c r="G539" s="292">
        <v>435000</v>
      </c>
      <c r="H539" s="243">
        <v>3523</v>
      </c>
      <c r="I539" s="245" t="s">
        <v>1508</v>
      </c>
      <c r="J539" s="243">
        <v>1511</v>
      </c>
      <c r="K539" s="243">
        <v>3147800028</v>
      </c>
      <c r="L539" s="245" t="s">
        <v>1520</v>
      </c>
    </row>
    <row r="540" spans="1:12" ht="12.75">
      <c r="A540" s="90">
        <v>537</v>
      </c>
      <c r="B540" s="73"/>
      <c r="C540" s="291"/>
      <c r="D540" s="73"/>
      <c r="E540" s="295">
        <v>78.216200000000001</v>
      </c>
      <c r="F540" s="148">
        <f t="shared" si="16"/>
        <v>79</v>
      </c>
      <c r="G540" s="292">
        <v>987500</v>
      </c>
      <c r="H540" s="243">
        <v>3113</v>
      </c>
      <c r="I540" s="245" t="s">
        <v>1509</v>
      </c>
      <c r="J540" s="243">
        <v>481</v>
      </c>
      <c r="K540" s="243">
        <v>3026600146</v>
      </c>
      <c r="L540" s="245" t="s">
        <v>1520</v>
      </c>
    </row>
    <row r="541" spans="1:12" ht="12.75">
      <c r="A541" s="73">
        <v>538</v>
      </c>
      <c r="B541" s="73"/>
      <c r="C541" s="291"/>
      <c r="D541" s="73"/>
      <c r="E541" s="295">
        <v>86.963399999999993</v>
      </c>
      <c r="F541" s="148">
        <f t="shared" si="16"/>
        <v>87</v>
      </c>
      <c r="G541" s="292">
        <v>1087500</v>
      </c>
      <c r="H541" s="243">
        <v>3114</v>
      </c>
      <c r="I541" s="245" t="s">
        <v>1509</v>
      </c>
      <c r="J541" s="243">
        <v>482</v>
      </c>
      <c r="K541" s="243">
        <v>3026600147</v>
      </c>
      <c r="L541" s="245" t="s">
        <v>1521</v>
      </c>
    </row>
    <row r="542" spans="1:12" ht="12.75">
      <c r="A542" s="90">
        <v>539</v>
      </c>
      <c r="B542" s="73"/>
      <c r="C542" s="291"/>
      <c r="D542" s="73"/>
      <c r="E542" s="295">
        <v>108.8306</v>
      </c>
      <c r="F542" s="148">
        <f t="shared" si="16"/>
        <v>109</v>
      </c>
      <c r="G542" s="292">
        <v>1090000</v>
      </c>
      <c r="H542" s="243">
        <v>3115</v>
      </c>
      <c r="I542" s="245" t="s">
        <v>1510</v>
      </c>
      <c r="J542" s="243">
        <v>483</v>
      </c>
      <c r="K542" s="243">
        <v>3026600148</v>
      </c>
      <c r="L542" s="245" t="s">
        <v>1521</v>
      </c>
    </row>
    <row r="543" spans="1:12" ht="12.75">
      <c r="A543" s="73">
        <v>540</v>
      </c>
      <c r="B543" s="73"/>
      <c r="C543" s="291"/>
      <c r="D543" s="73"/>
      <c r="E543" s="295">
        <v>145.37899999999999</v>
      </c>
      <c r="F543" s="148">
        <f t="shared" si="16"/>
        <v>146</v>
      </c>
      <c r="G543" s="292">
        <v>730000</v>
      </c>
      <c r="H543" s="243">
        <v>1681</v>
      </c>
      <c r="I543" s="245" t="s">
        <v>1480</v>
      </c>
      <c r="J543" s="243">
        <v>642</v>
      </c>
      <c r="K543" s="243">
        <v>3021000124</v>
      </c>
      <c r="L543" s="245" t="s">
        <v>1519</v>
      </c>
    </row>
    <row r="544" spans="1:12" ht="12.75">
      <c r="A544" s="90">
        <v>541</v>
      </c>
      <c r="B544" s="73"/>
      <c r="C544" s="291"/>
      <c r="D544" s="73"/>
      <c r="E544" s="295">
        <v>22.190300000000001</v>
      </c>
      <c r="F544" s="148">
        <f t="shared" si="16"/>
        <v>23</v>
      </c>
      <c r="G544" s="292">
        <v>115000</v>
      </c>
      <c r="H544" s="243">
        <v>1400</v>
      </c>
      <c r="I544" s="245" t="s">
        <v>1480</v>
      </c>
      <c r="J544" s="243">
        <v>641</v>
      </c>
      <c r="K544" s="243">
        <v>3021000123</v>
      </c>
      <c r="L544" s="245" t="s">
        <v>1519</v>
      </c>
    </row>
    <row r="545" spans="1:12" ht="12.75">
      <c r="A545" s="73">
        <v>542</v>
      </c>
      <c r="B545" s="73"/>
      <c r="C545" s="291"/>
      <c r="D545" s="73"/>
      <c r="E545" s="295">
        <v>38.7607</v>
      </c>
      <c r="F545" s="148">
        <f t="shared" si="16"/>
        <v>39</v>
      </c>
      <c r="G545" s="292">
        <v>195000</v>
      </c>
      <c r="H545" s="243">
        <v>1683</v>
      </c>
      <c r="I545" s="245" t="s">
        <v>1480</v>
      </c>
      <c r="J545" s="243">
        <v>644</v>
      </c>
      <c r="K545" s="243">
        <v>3021000126</v>
      </c>
      <c r="L545" s="245" t="s">
        <v>1519</v>
      </c>
    </row>
    <row r="546" spans="1:12" ht="12.75">
      <c r="A546" s="90">
        <v>543</v>
      </c>
      <c r="B546" s="73"/>
      <c r="C546" s="291"/>
      <c r="D546" s="73"/>
      <c r="E546" s="295">
        <v>110.1309</v>
      </c>
      <c r="F546" s="148">
        <f t="shared" si="16"/>
        <v>111</v>
      </c>
      <c r="G546" s="292">
        <v>555000</v>
      </c>
      <c r="H546" s="243">
        <v>1682</v>
      </c>
      <c r="I546" s="245" t="s">
        <v>1480</v>
      </c>
      <c r="J546" s="243">
        <v>643</v>
      </c>
      <c r="K546" s="243">
        <v>3021000125</v>
      </c>
      <c r="L546" s="245" t="s">
        <v>1519</v>
      </c>
    </row>
    <row r="547" spans="1:12" ht="12.75">
      <c r="A547" s="73">
        <v>544</v>
      </c>
      <c r="B547" s="73"/>
      <c r="C547" s="291"/>
      <c r="D547" s="73"/>
      <c r="E547" s="295">
        <v>20.69</v>
      </c>
      <c r="F547" s="148">
        <f t="shared" si="16"/>
        <v>21</v>
      </c>
      <c r="G547" s="292">
        <v>105000</v>
      </c>
      <c r="H547" s="243">
        <v>3789</v>
      </c>
      <c r="I547" s="245" t="s">
        <v>1480</v>
      </c>
      <c r="J547" s="243">
        <v>925</v>
      </c>
      <c r="K547" s="243">
        <v>3147800029</v>
      </c>
      <c r="L547" s="245" t="s">
        <v>1519</v>
      </c>
    </row>
    <row r="548" spans="1:12" ht="12.75">
      <c r="A548" s="90">
        <v>545</v>
      </c>
      <c r="B548" s="73"/>
      <c r="C548" s="291"/>
      <c r="D548" s="73"/>
      <c r="E548" s="295">
        <v>7.83</v>
      </c>
      <c r="F548" s="148">
        <f t="shared" si="16"/>
        <v>8</v>
      </c>
      <c r="G548" s="292">
        <v>40000</v>
      </c>
      <c r="H548" s="243">
        <v>3790</v>
      </c>
      <c r="I548" s="245" t="s">
        <v>1480</v>
      </c>
      <c r="J548" s="243">
        <v>924</v>
      </c>
      <c r="K548" s="243">
        <v>3147800030</v>
      </c>
      <c r="L548" s="245" t="s">
        <v>1519</v>
      </c>
    </row>
    <row r="549" spans="1:12" ht="12.75">
      <c r="A549" s="73">
        <v>546</v>
      </c>
      <c r="B549" s="73"/>
      <c r="C549" s="291"/>
      <c r="D549" s="73"/>
      <c r="E549" s="295">
        <v>89.335499999999996</v>
      </c>
      <c r="F549" s="148">
        <f t="shared" si="16"/>
        <v>90</v>
      </c>
      <c r="G549" s="292">
        <v>450000</v>
      </c>
      <c r="H549" s="243">
        <v>1395</v>
      </c>
      <c r="I549" s="245" t="s">
        <v>1511</v>
      </c>
      <c r="J549" s="243">
        <v>723</v>
      </c>
      <c r="K549" s="243">
        <v>3029000074</v>
      </c>
      <c r="L549" s="245" t="s">
        <v>1519</v>
      </c>
    </row>
    <row r="550" spans="1:12" ht="12.75">
      <c r="A550" s="90">
        <v>547</v>
      </c>
      <c r="B550" s="73"/>
      <c r="C550" s="291"/>
      <c r="D550" s="73"/>
      <c r="E550" s="295">
        <v>45.219900000000003</v>
      </c>
      <c r="F550" s="148">
        <f t="shared" ref="F550:F553" si="17">ROUNDUP(E550,0)</f>
        <v>46</v>
      </c>
      <c r="G550" s="292">
        <v>230000</v>
      </c>
      <c r="H550" s="243">
        <v>1453</v>
      </c>
      <c r="I550" s="245" t="s">
        <v>1480</v>
      </c>
      <c r="J550" s="243">
        <v>663</v>
      </c>
      <c r="K550" s="243">
        <v>314470007</v>
      </c>
      <c r="L550" s="245" t="s">
        <v>1520</v>
      </c>
    </row>
    <row r="551" spans="1:12" ht="12.75">
      <c r="A551" s="73">
        <v>548</v>
      </c>
      <c r="B551" s="73"/>
      <c r="C551" s="291"/>
      <c r="D551" s="73"/>
      <c r="E551" s="295">
        <v>191.28559999999999</v>
      </c>
      <c r="F551" s="148">
        <f t="shared" si="17"/>
        <v>192</v>
      </c>
      <c r="G551" s="292">
        <v>960000</v>
      </c>
      <c r="H551" s="243">
        <v>1397</v>
      </c>
      <c r="I551" s="245" t="s">
        <v>1480</v>
      </c>
      <c r="J551" s="243">
        <v>725</v>
      </c>
      <c r="K551" s="243"/>
      <c r="L551" s="245" t="s">
        <v>1521</v>
      </c>
    </row>
    <row r="552" spans="1:12" ht="12.75">
      <c r="A552" s="90">
        <v>549</v>
      </c>
      <c r="B552" s="73"/>
      <c r="C552" s="291"/>
      <c r="D552" s="73"/>
      <c r="E552" s="295">
        <v>163.2884</v>
      </c>
      <c r="F552" s="148">
        <f t="shared" si="17"/>
        <v>164</v>
      </c>
      <c r="G552" s="292">
        <v>1640000</v>
      </c>
      <c r="H552" s="243">
        <v>1398</v>
      </c>
      <c r="I552" s="245" t="s">
        <v>1505</v>
      </c>
      <c r="J552" s="243">
        <v>726</v>
      </c>
      <c r="K552" s="243"/>
      <c r="L552" s="245" t="s">
        <v>1521</v>
      </c>
    </row>
    <row r="553" spans="1:12" ht="12.75">
      <c r="A553" s="73">
        <v>550</v>
      </c>
      <c r="B553" s="73"/>
      <c r="C553" s="291"/>
      <c r="D553" s="73"/>
      <c r="E553" s="295">
        <v>168.50059999999999</v>
      </c>
      <c r="F553" s="148">
        <f t="shared" si="17"/>
        <v>169</v>
      </c>
      <c r="G553" s="292">
        <v>1267500</v>
      </c>
      <c r="H553" s="243">
        <v>164</v>
      </c>
      <c r="I553" s="245" t="s">
        <v>1512</v>
      </c>
      <c r="J553" s="243">
        <v>645</v>
      </c>
      <c r="K553" s="243">
        <v>3021000127</v>
      </c>
      <c r="L553" s="245" t="s">
        <v>1522</v>
      </c>
    </row>
    <row r="554" spans="1:12" ht="12.75">
      <c r="E554" s="242">
        <v>22.719000000000001</v>
      </c>
      <c r="F554" s="148">
        <f>ROUNDUP(E554,0)</f>
        <v>23</v>
      </c>
      <c r="G554" s="292">
        <v>115000</v>
      </c>
      <c r="H554" s="242">
        <v>4565</v>
      </c>
      <c r="I554" s="244" t="s">
        <v>1528</v>
      </c>
      <c r="J554" s="242">
        <v>725</v>
      </c>
      <c r="K554" s="244">
        <v>3043800246</v>
      </c>
      <c r="L554" s="244" t="s">
        <v>1548</v>
      </c>
    </row>
    <row r="555" spans="1:12" ht="12.75">
      <c r="E555" s="242">
        <v>4.1980000000000004</v>
      </c>
      <c r="F555" s="148">
        <f t="shared" ref="F555:F618" si="18">ROUNDUP(E555,0)</f>
        <v>5</v>
      </c>
      <c r="G555" s="292">
        <v>25000</v>
      </c>
      <c r="H555" s="242">
        <v>4566</v>
      </c>
      <c r="I555" s="244" t="s">
        <v>1528</v>
      </c>
      <c r="J555" s="242">
        <v>724</v>
      </c>
      <c r="K555" s="244">
        <v>3043800247</v>
      </c>
      <c r="L555" s="244" t="s">
        <v>1548</v>
      </c>
    </row>
    <row r="556" spans="1:12" ht="12.75">
      <c r="E556" s="242">
        <v>20.337599999999998</v>
      </c>
      <c r="F556" s="148">
        <f t="shared" si="18"/>
        <v>21</v>
      </c>
      <c r="G556" s="292">
        <v>105000</v>
      </c>
      <c r="H556" s="242">
        <v>1687</v>
      </c>
      <c r="I556" s="244" t="s">
        <v>1529</v>
      </c>
      <c r="J556" s="242">
        <v>647</v>
      </c>
      <c r="K556" s="244">
        <v>3034300080</v>
      </c>
      <c r="L556" s="244" t="s">
        <v>1548</v>
      </c>
    </row>
    <row r="557" spans="1:12" ht="12.75">
      <c r="E557" s="242">
        <v>51.668500000000002</v>
      </c>
      <c r="F557" s="148">
        <f t="shared" si="18"/>
        <v>52</v>
      </c>
      <c r="G557" s="292">
        <v>260000</v>
      </c>
      <c r="H557" s="242">
        <v>1688</v>
      </c>
      <c r="I557" s="244" t="s">
        <v>1529</v>
      </c>
      <c r="J557" s="242">
        <v>648</v>
      </c>
      <c r="K557" s="244">
        <v>3034300081</v>
      </c>
      <c r="L557" s="244" t="s">
        <v>1548</v>
      </c>
    </row>
    <row r="558" spans="1:12" ht="12.75">
      <c r="E558" s="244">
        <v>85.655600000000007</v>
      </c>
      <c r="F558" s="148">
        <f t="shared" si="18"/>
        <v>86</v>
      </c>
      <c r="G558" s="292">
        <v>430000</v>
      </c>
      <c r="H558" s="244">
        <v>1694</v>
      </c>
      <c r="I558" s="244" t="s">
        <v>1530</v>
      </c>
      <c r="J558" s="244">
        <v>654</v>
      </c>
      <c r="K558" s="244">
        <v>3034300086</v>
      </c>
      <c r="L558" s="244" t="s">
        <v>1410</v>
      </c>
    </row>
    <row r="559" spans="1:12" ht="12.75">
      <c r="E559" s="242">
        <v>22.017299999999999</v>
      </c>
      <c r="F559" s="148">
        <f t="shared" si="18"/>
        <v>23</v>
      </c>
      <c r="G559" s="292">
        <v>115000</v>
      </c>
      <c r="H559" s="242">
        <v>1541</v>
      </c>
      <c r="I559" s="244" t="s">
        <v>1529</v>
      </c>
      <c r="J559" s="242">
        <v>1731</v>
      </c>
      <c r="K559" s="244">
        <v>3017800004</v>
      </c>
      <c r="L559" s="244" t="s">
        <v>1548</v>
      </c>
    </row>
    <row r="560" spans="1:12" ht="12.75">
      <c r="E560" s="242">
        <v>16.298200000000001</v>
      </c>
      <c r="F560" s="148">
        <f t="shared" si="18"/>
        <v>17</v>
      </c>
      <c r="G560" s="292">
        <v>85000</v>
      </c>
      <c r="H560" s="242">
        <v>1543</v>
      </c>
      <c r="I560" s="244" t="s">
        <v>1529</v>
      </c>
      <c r="J560" s="242">
        <v>1733</v>
      </c>
      <c r="K560" s="244">
        <v>3017800005</v>
      </c>
      <c r="L560" s="244" t="s">
        <v>1548</v>
      </c>
    </row>
    <row r="561" spans="5:12" ht="12.75">
      <c r="E561" s="242">
        <v>18.788599999999999</v>
      </c>
      <c r="F561" s="148">
        <f t="shared" si="18"/>
        <v>19</v>
      </c>
      <c r="G561" s="292">
        <v>95000</v>
      </c>
      <c r="H561" s="242">
        <v>1544</v>
      </c>
      <c r="I561" s="244" t="s">
        <v>1529</v>
      </c>
      <c r="J561" s="242">
        <v>1734</v>
      </c>
      <c r="K561" s="244">
        <v>3017800006</v>
      </c>
      <c r="L561" s="244" t="s">
        <v>1548</v>
      </c>
    </row>
    <row r="562" spans="5:12" ht="12.75">
      <c r="E562" s="242">
        <v>10.6416</v>
      </c>
      <c r="F562" s="148">
        <f t="shared" si="18"/>
        <v>11</v>
      </c>
      <c r="G562" s="292">
        <v>55000</v>
      </c>
      <c r="H562" s="242">
        <v>1546</v>
      </c>
      <c r="I562" s="244" t="s">
        <v>1529</v>
      </c>
      <c r="J562" s="242">
        <v>1735</v>
      </c>
      <c r="K562" s="244">
        <v>3017800007</v>
      </c>
      <c r="L562" s="244" t="s">
        <v>1548</v>
      </c>
    </row>
    <row r="563" spans="5:12" ht="12.75">
      <c r="E563" s="242">
        <v>13.830500000000001</v>
      </c>
      <c r="F563" s="148">
        <f t="shared" si="18"/>
        <v>14</v>
      </c>
      <c r="G563" s="292">
        <v>70000</v>
      </c>
      <c r="H563" s="242">
        <v>4539</v>
      </c>
      <c r="I563" s="244" t="s">
        <v>1529</v>
      </c>
      <c r="J563" s="242">
        <v>1711</v>
      </c>
      <c r="K563" s="244">
        <v>3017900053</v>
      </c>
      <c r="L563" s="244" t="s">
        <v>1549</v>
      </c>
    </row>
    <row r="564" spans="5:12" ht="12.75">
      <c r="E564" s="242">
        <v>148.96879999999999</v>
      </c>
      <c r="F564" s="148">
        <f t="shared" si="18"/>
        <v>149</v>
      </c>
      <c r="G564" s="292">
        <v>745000</v>
      </c>
      <c r="H564" s="245">
        <v>4540</v>
      </c>
      <c r="I564" s="244" t="s">
        <v>1529</v>
      </c>
      <c r="J564" s="242">
        <v>1712</v>
      </c>
      <c r="K564" s="245">
        <v>3017900054</v>
      </c>
      <c r="L564" s="244" t="s">
        <v>1549</v>
      </c>
    </row>
    <row r="565" spans="5:12" ht="12.75">
      <c r="E565" s="242">
        <v>8.7379999999999995</v>
      </c>
      <c r="F565" s="148">
        <f t="shared" si="18"/>
        <v>9</v>
      </c>
      <c r="G565" s="292">
        <v>45000</v>
      </c>
      <c r="H565" s="245">
        <v>3194</v>
      </c>
      <c r="I565" s="244" t="s">
        <v>1531</v>
      </c>
      <c r="J565" s="242">
        <v>1301</v>
      </c>
      <c r="K565" s="244">
        <v>3039200088</v>
      </c>
      <c r="L565" s="244" t="s">
        <v>1549</v>
      </c>
    </row>
    <row r="566" spans="5:12" ht="12.75">
      <c r="E566" s="242">
        <v>6.1890000000000001</v>
      </c>
      <c r="F566" s="148">
        <f t="shared" si="18"/>
        <v>7</v>
      </c>
      <c r="G566" s="292">
        <v>35000</v>
      </c>
      <c r="H566" s="245">
        <v>3195</v>
      </c>
      <c r="I566" s="244" t="s">
        <v>1532</v>
      </c>
      <c r="J566" s="242">
        <v>1302</v>
      </c>
      <c r="K566" s="244">
        <v>3009200089</v>
      </c>
      <c r="L566" s="244" t="s">
        <v>1549</v>
      </c>
    </row>
    <row r="567" spans="5:12" ht="12.75">
      <c r="E567" s="242">
        <v>38.651000000000003</v>
      </c>
      <c r="F567" s="148">
        <f t="shared" si="18"/>
        <v>39</v>
      </c>
      <c r="G567" s="292">
        <v>195000</v>
      </c>
      <c r="H567" s="245">
        <v>3198</v>
      </c>
      <c r="I567" s="244" t="s">
        <v>1532</v>
      </c>
      <c r="J567" s="242">
        <v>1018</v>
      </c>
      <c r="K567" s="244">
        <v>3039200090</v>
      </c>
      <c r="L567" s="244" t="s">
        <v>1549</v>
      </c>
    </row>
    <row r="568" spans="5:12" ht="12.75">
      <c r="E568" s="242">
        <v>7.78</v>
      </c>
      <c r="F568" s="148">
        <f t="shared" si="18"/>
        <v>8</v>
      </c>
      <c r="G568" s="292">
        <v>40000</v>
      </c>
      <c r="H568" s="245">
        <v>1210</v>
      </c>
      <c r="I568" s="244" t="s">
        <v>1532</v>
      </c>
      <c r="J568" s="242">
        <v>3939</v>
      </c>
      <c r="K568" s="244">
        <v>3020900152</v>
      </c>
      <c r="L568" s="244" t="s">
        <v>1549</v>
      </c>
    </row>
    <row r="569" spans="5:12" ht="12.75">
      <c r="E569" s="242">
        <v>23.9893</v>
      </c>
      <c r="F569" s="148">
        <f t="shared" si="18"/>
        <v>24</v>
      </c>
      <c r="G569" s="292">
        <v>120000</v>
      </c>
      <c r="H569" s="245">
        <v>1661</v>
      </c>
      <c r="I569" s="244" t="s">
        <v>1529</v>
      </c>
      <c r="J569" s="242">
        <v>681</v>
      </c>
      <c r="K569" s="244">
        <v>3147400016</v>
      </c>
      <c r="L569" s="244" t="s">
        <v>1550</v>
      </c>
    </row>
    <row r="570" spans="5:12" ht="12.75">
      <c r="E570" s="242">
        <v>141.17779999999999</v>
      </c>
      <c r="F570" s="148">
        <f t="shared" si="18"/>
        <v>142</v>
      </c>
      <c r="G570" s="292">
        <v>1420000</v>
      </c>
      <c r="H570" s="245">
        <v>1662</v>
      </c>
      <c r="I570" s="244" t="s">
        <v>1529</v>
      </c>
      <c r="J570" s="242">
        <v>682</v>
      </c>
      <c r="K570" s="244">
        <v>3147400017</v>
      </c>
      <c r="L570" s="244" t="s">
        <v>1550</v>
      </c>
    </row>
    <row r="571" spans="5:12" ht="12.75">
      <c r="E571" s="242">
        <v>8.4626000000000001</v>
      </c>
      <c r="F571" s="148">
        <f t="shared" si="18"/>
        <v>9</v>
      </c>
      <c r="G571" s="292">
        <v>45000</v>
      </c>
      <c r="H571" s="404">
        <v>1457</v>
      </c>
      <c r="I571" s="244" t="s">
        <v>1533</v>
      </c>
      <c r="J571" s="245">
        <v>667</v>
      </c>
      <c r="K571" s="244">
        <v>3147900046</v>
      </c>
      <c r="L571" s="244" t="s">
        <v>1551</v>
      </c>
    </row>
    <row r="572" spans="5:12" ht="12.75">
      <c r="E572" s="242">
        <v>17.5075</v>
      </c>
      <c r="F572" s="148">
        <f t="shared" si="18"/>
        <v>18</v>
      </c>
      <c r="G572" s="292">
        <v>90000</v>
      </c>
      <c r="H572" s="405"/>
      <c r="I572" s="244" t="s">
        <v>1533</v>
      </c>
      <c r="J572" s="245">
        <v>666</v>
      </c>
      <c r="K572" s="244">
        <v>3147900046</v>
      </c>
      <c r="L572" s="244" t="s">
        <v>1551</v>
      </c>
    </row>
    <row r="573" spans="5:12" ht="12.75">
      <c r="E573" s="242">
        <v>22.956399999999999</v>
      </c>
      <c r="F573" s="148">
        <f t="shared" si="18"/>
        <v>23</v>
      </c>
      <c r="G573" s="292">
        <v>115000</v>
      </c>
      <c r="H573" s="298">
        <v>1458</v>
      </c>
      <c r="I573" s="244" t="s">
        <v>1533</v>
      </c>
      <c r="J573" s="245">
        <v>668</v>
      </c>
      <c r="K573" s="244">
        <v>3147900048</v>
      </c>
      <c r="L573" s="244" t="s">
        <v>1551</v>
      </c>
    </row>
    <row r="574" spans="5:12" ht="12.75">
      <c r="E574" s="242">
        <v>8.4641999999999999</v>
      </c>
      <c r="F574" s="148">
        <f t="shared" si="18"/>
        <v>9</v>
      </c>
      <c r="G574" s="292">
        <v>45000</v>
      </c>
      <c r="H574" s="404">
        <v>1455</v>
      </c>
      <c r="I574" s="244" t="s">
        <v>1533</v>
      </c>
      <c r="J574" s="404">
        <v>664</v>
      </c>
      <c r="K574" s="244">
        <v>314790051</v>
      </c>
      <c r="L574" s="244" t="s">
        <v>1551</v>
      </c>
    </row>
    <row r="575" spans="5:12" ht="12.75">
      <c r="E575" s="242">
        <v>237.1473</v>
      </c>
      <c r="F575" s="148">
        <f t="shared" si="18"/>
        <v>238</v>
      </c>
      <c r="G575" s="292">
        <v>1785000</v>
      </c>
      <c r="H575" s="405"/>
      <c r="I575" s="244" t="s">
        <v>1534</v>
      </c>
      <c r="J575" s="405"/>
      <c r="K575" s="244">
        <v>314790050</v>
      </c>
      <c r="L575" s="244" t="s">
        <v>1551</v>
      </c>
    </row>
    <row r="576" spans="5:12" ht="12.75">
      <c r="E576" s="242">
        <v>24.716100000000001</v>
      </c>
      <c r="F576" s="148">
        <f t="shared" si="18"/>
        <v>25</v>
      </c>
      <c r="G576" s="292">
        <v>187500</v>
      </c>
      <c r="H576" s="245">
        <v>1547</v>
      </c>
      <c r="I576" s="245" t="s">
        <v>1535</v>
      </c>
      <c r="J576" s="245">
        <v>1736</v>
      </c>
      <c r="K576" s="245">
        <v>3017800008</v>
      </c>
      <c r="L576" s="245" t="s">
        <v>1410</v>
      </c>
    </row>
    <row r="577" spans="5:12" ht="12.75">
      <c r="E577" s="242">
        <v>19.460899999999999</v>
      </c>
      <c r="F577" s="148">
        <f t="shared" si="18"/>
        <v>20</v>
      </c>
      <c r="G577" s="292">
        <v>150000</v>
      </c>
      <c r="H577" s="245">
        <v>1548</v>
      </c>
      <c r="I577" s="245" t="s">
        <v>1535</v>
      </c>
      <c r="J577" s="245">
        <v>1737</v>
      </c>
      <c r="K577" s="245">
        <v>3017800009</v>
      </c>
      <c r="L577" s="245" t="s">
        <v>1410</v>
      </c>
    </row>
    <row r="578" spans="5:12" ht="12.75">
      <c r="E578" s="242">
        <v>5.9223999999999997</v>
      </c>
      <c r="F578" s="148">
        <f t="shared" si="18"/>
        <v>6</v>
      </c>
      <c r="G578" s="292">
        <v>30000</v>
      </c>
      <c r="H578" s="245">
        <v>1549</v>
      </c>
      <c r="I578" s="245" t="s">
        <v>1530</v>
      </c>
      <c r="J578" s="245">
        <v>1738</v>
      </c>
      <c r="K578" s="245">
        <v>3017800010</v>
      </c>
      <c r="L578" s="245" t="s">
        <v>1410</v>
      </c>
    </row>
    <row r="579" spans="5:12" ht="12.75">
      <c r="E579" s="242">
        <v>11.2818</v>
      </c>
      <c r="F579" s="148">
        <f t="shared" si="18"/>
        <v>12</v>
      </c>
      <c r="G579" s="292">
        <v>60000</v>
      </c>
      <c r="H579" s="245">
        <v>1211</v>
      </c>
      <c r="I579" s="245" t="s">
        <v>1530</v>
      </c>
      <c r="J579" s="245">
        <v>761</v>
      </c>
      <c r="K579" s="245">
        <v>3020900153</v>
      </c>
      <c r="L579" s="245" t="s">
        <v>1410</v>
      </c>
    </row>
    <row r="580" spans="5:12" ht="12.75">
      <c r="E580" s="242">
        <v>7.1112000000000002</v>
      </c>
      <c r="F580" s="148">
        <f t="shared" si="18"/>
        <v>8</v>
      </c>
      <c r="G580" s="292">
        <v>40000</v>
      </c>
      <c r="H580" s="245">
        <v>1701</v>
      </c>
      <c r="I580" s="245" t="s">
        <v>1530</v>
      </c>
      <c r="J580" s="245">
        <v>762</v>
      </c>
      <c r="K580" s="245">
        <v>3020900154</v>
      </c>
      <c r="L580" s="245" t="s">
        <v>1410</v>
      </c>
    </row>
    <row r="581" spans="5:12" ht="12.75">
      <c r="E581" s="242">
        <v>20.6264</v>
      </c>
      <c r="F581" s="148">
        <f t="shared" si="18"/>
        <v>21</v>
      </c>
      <c r="G581" s="292">
        <v>105000</v>
      </c>
      <c r="H581" s="245">
        <v>1703</v>
      </c>
      <c r="I581" s="245" t="s">
        <v>1530</v>
      </c>
      <c r="J581" s="245">
        <v>763</v>
      </c>
      <c r="K581" s="245">
        <v>3020900155</v>
      </c>
      <c r="L581" s="245" t="s">
        <v>1410</v>
      </c>
    </row>
    <row r="582" spans="5:12" ht="12.75">
      <c r="E582" s="420">
        <v>65.242999999999995</v>
      </c>
      <c r="F582" s="148">
        <f t="shared" si="18"/>
        <v>66</v>
      </c>
      <c r="G582" s="292">
        <v>330000</v>
      </c>
      <c r="H582" s="404">
        <v>1704</v>
      </c>
      <c r="I582" s="245" t="s">
        <v>1530</v>
      </c>
      <c r="J582" s="245">
        <v>764</v>
      </c>
      <c r="K582" s="245">
        <v>3020900156</v>
      </c>
      <c r="L582" s="245" t="s">
        <v>1410</v>
      </c>
    </row>
    <row r="583" spans="5:12" ht="12.75">
      <c r="E583" s="421"/>
      <c r="F583" s="148">
        <f t="shared" si="18"/>
        <v>0</v>
      </c>
      <c r="G583" s="292"/>
      <c r="H583" s="405"/>
      <c r="I583" s="245" t="s">
        <v>1530</v>
      </c>
      <c r="J583" s="245">
        <v>765</v>
      </c>
      <c r="K583" s="245">
        <v>3020900156</v>
      </c>
      <c r="L583" s="245" t="s">
        <v>1410</v>
      </c>
    </row>
    <row r="584" spans="5:12" ht="12.75">
      <c r="E584" s="242">
        <v>6.1189999999999998</v>
      </c>
      <c r="F584" s="148">
        <f t="shared" si="18"/>
        <v>7</v>
      </c>
      <c r="G584" s="292">
        <v>35000</v>
      </c>
      <c r="H584" s="245">
        <v>2900</v>
      </c>
      <c r="I584" s="245" t="s">
        <v>1530</v>
      </c>
      <c r="J584" s="245">
        <v>728</v>
      </c>
      <c r="K584" s="245">
        <v>3043800248</v>
      </c>
      <c r="L584" s="245" t="s">
        <v>1410</v>
      </c>
    </row>
    <row r="585" spans="5:12" ht="12.75">
      <c r="E585" s="242">
        <v>6.6660000000000004</v>
      </c>
      <c r="F585" s="148">
        <f t="shared" si="18"/>
        <v>7</v>
      </c>
      <c r="G585" s="292">
        <v>35000</v>
      </c>
      <c r="H585" s="245">
        <v>4567</v>
      </c>
      <c r="I585" s="245" t="s">
        <v>1530</v>
      </c>
      <c r="J585" s="245">
        <v>729</v>
      </c>
      <c r="K585" s="245">
        <v>3043800249</v>
      </c>
      <c r="L585" s="245" t="s">
        <v>1410</v>
      </c>
    </row>
    <row r="586" spans="5:12" ht="12.75">
      <c r="E586" s="242">
        <v>10.031000000000001</v>
      </c>
      <c r="F586" s="148">
        <f t="shared" si="18"/>
        <v>11</v>
      </c>
      <c r="G586" s="292">
        <v>55000</v>
      </c>
      <c r="H586" s="245">
        <v>4568</v>
      </c>
      <c r="I586" s="245" t="s">
        <v>1530</v>
      </c>
      <c r="J586" s="245">
        <v>730</v>
      </c>
      <c r="K586" s="245">
        <v>3043800250</v>
      </c>
      <c r="L586" s="245" t="s">
        <v>1410</v>
      </c>
    </row>
    <row r="587" spans="5:12" ht="12.75">
      <c r="E587" s="242">
        <v>97.663700000000006</v>
      </c>
      <c r="F587" s="148">
        <f t="shared" si="18"/>
        <v>98</v>
      </c>
      <c r="G587" s="292">
        <v>490000</v>
      </c>
      <c r="H587" s="245">
        <v>1459</v>
      </c>
      <c r="I587" s="245" t="s">
        <v>1533</v>
      </c>
      <c r="J587" s="245">
        <v>669</v>
      </c>
      <c r="K587" s="245">
        <v>3147900052</v>
      </c>
      <c r="L587" s="245" t="s">
        <v>1513</v>
      </c>
    </row>
    <row r="588" spans="5:12" ht="12.75">
      <c r="E588" s="242">
        <v>22</v>
      </c>
      <c r="F588" s="148">
        <f t="shared" si="18"/>
        <v>22</v>
      </c>
      <c r="G588" s="292">
        <v>110000</v>
      </c>
      <c r="H588" s="245">
        <v>1460</v>
      </c>
      <c r="I588" s="245" t="s">
        <v>1533</v>
      </c>
      <c r="J588" s="298">
        <v>670</v>
      </c>
      <c r="K588" s="245">
        <v>3147900053</v>
      </c>
      <c r="L588" s="245" t="s">
        <v>1513</v>
      </c>
    </row>
    <row r="589" spans="5:12" ht="12.75">
      <c r="E589" s="242">
        <v>52.755899999999997</v>
      </c>
      <c r="F589" s="148">
        <f t="shared" si="18"/>
        <v>53</v>
      </c>
      <c r="G589" s="292">
        <v>265000</v>
      </c>
      <c r="H589" s="245">
        <v>1461</v>
      </c>
      <c r="I589" s="245" t="s">
        <v>1533</v>
      </c>
      <c r="J589" s="298">
        <v>671</v>
      </c>
      <c r="K589" s="245">
        <v>3147900054</v>
      </c>
      <c r="L589" s="245" t="s">
        <v>1513</v>
      </c>
    </row>
    <row r="590" spans="5:12" ht="12.75">
      <c r="E590" s="242">
        <v>60.061799999999998</v>
      </c>
      <c r="F590" s="148">
        <f t="shared" si="18"/>
        <v>61</v>
      </c>
      <c r="G590" s="292">
        <v>305000</v>
      </c>
      <c r="H590" s="404">
        <v>1462</v>
      </c>
      <c r="I590" s="245" t="s">
        <v>1533</v>
      </c>
      <c r="J590" s="298">
        <v>674</v>
      </c>
      <c r="K590" s="245">
        <v>3147900055</v>
      </c>
      <c r="L590" s="245" t="s">
        <v>1513</v>
      </c>
    </row>
    <row r="591" spans="5:12" ht="12.75">
      <c r="E591" s="242">
        <v>66.076599999999999</v>
      </c>
      <c r="F591" s="148">
        <f t="shared" si="18"/>
        <v>67</v>
      </c>
      <c r="G591" s="292">
        <v>335000</v>
      </c>
      <c r="H591" s="412"/>
      <c r="I591" s="245" t="s">
        <v>1533</v>
      </c>
      <c r="J591" s="298">
        <v>673</v>
      </c>
      <c r="K591" s="245">
        <v>3147900055</v>
      </c>
      <c r="L591" s="245" t="s">
        <v>1513</v>
      </c>
    </row>
    <row r="592" spans="5:12" ht="12.75">
      <c r="E592" s="242">
        <v>34.315100000000001</v>
      </c>
      <c r="F592" s="148">
        <f t="shared" si="18"/>
        <v>35</v>
      </c>
      <c r="G592" s="292">
        <v>175000</v>
      </c>
      <c r="H592" s="405"/>
      <c r="I592" s="245" t="s">
        <v>1533</v>
      </c>
      <c r="J592" s="298">
        <v>672</v>
      </c>
      <c r="K592" s="245">
        <v>3147900055</v>
      </c>
      <c r="L592" s="245" t="s">
        <v>1513</v>
      </c>
    </row>
    <row r="593" spans="5:12" ht="12.75">
      <c r="E593" s="242">
        <v>12.9076</v>
      </c>
      <c r="F593" s="148">
        <f t="shared" si="18"/>
        <v>13</v>
      </c>
      <c r="G593" s="292">
        <v>65000</v>
      </c>
      <c r="H593" s="302">
        <v>4541</v>
      </c>
      <c r="I593" s="245" t="s">
        <v>1533</v>
      </c>
      <c r="J593" s="298">
        <v>1713</v>
      </c>
      <c r="K593" s="245">
        <v>3017900055</v>
      </c>
      <c r="L593" s="245" t="s">
        <v>1513</v>
      </c>
    </row>
    <row r="594" spans="5:12" ht="12.75">
      <c r="E594" s="242">
        <v>15.1158</v>
      </c>
      <c r="F594" s="148">
        <f t="shared" si="18"/>
        <v>16</v>
      </c>
      <c r="G594" s="292">
        <v>80000</v>
      </c>
      <c r="H594" s="302">
        <v>4543</v>
      </c>
      <c r="I594" s="245" t="s">
        <v>1533</v>
      </c>
      <c r="J594" s="298">
        <v>1715</v>
      </c>
      <c r="K594" s="245">
        <v>3017900056</v>
      </c>
      <c r="L594" s="245" t="s">
        <v>1513</v>
      </c>
    </row>
    <row r="595" spans="5:12" ht="12.75">
      <c r="E595" s="242">
        <v>20.602699999999999</v>
      </c>
      <c r="F595" s="148">
        <f t="shared" si="18"/>
        <v>21</v>
      </c>
      <c r="G595" s="292">
        <v>105000</v>
      </c>
      <c r="H595" s="302">
        <v>4544</v>
      </c>
      <c r="I595" s="245" t="s">
        <v>1533</v>
      </c>
      <c r="J595" s="298">
        <v>1716</v>
      </c>
      <c r="K595" s="245">
        <v>3017900057</v>
      </c>
      <c r="L595" s="245" t="s">
        <v>1513</v>
      </c>
    </row>
    <row r="596" spans="5:12" ht="12.75">
      <c r="E596" s="242">
        <v>768.76089999999999</v>
      </c>
      <c r="F596" s="148">
        <f t="shared" si="18"/>
        <v>769</v>
      </c>
      <c r="G596" s="292">
        <v>7690000</v>
      </c>
      <c r="H596" s="302">
        <v>1664</v>
      </c>
      <c r="I596" s="245" t="s">
        <v>1536</v>
      </c>
      <c r="J596" s="298">
        <v>683</v>
      </c>
      <c r="K596" s="245">
        <v>3147400018</v>
      </c>
      <c r="L596" s="245" t="s">
        <v>1513</v>
      </c>
    </row>
    <row r="597" spans="5:12" ht="12.75">
      <c r="E597" s="242">
        <v>199.20140000000001</v>
      </c>
      <c r="F597" s="148">
        <f t="shared" si="18"/>
        <v>200</v>
      </c>
      <c r="G597" s="292">
        <v>2500000</v>
      </c>
      <c r="H597" s="302">
        <v>1671</v>
      </c>
      <c r="I597" s="245" t="s">
        <v>1537</v>
      </c>
      <c r="J597" s="298">
        <v>688</v>
      </c>
      <c r="K597" s="245"/>
      <c r="L597" s="245" t="s">
        <v>1513</v>
      </c>
    </row>
    <row r="598" spans="5:12" ht="12.75">
      <c r="E598" s="242">
        <v>131.53579999999999</v>
      </c>
      <c r="F598" s="148">
        <f t="shared" si="18"/>
        <v>132</v>
      </c>
      <c r="G598" s="292">
        <v>1650000</v>
      </c>
      <c r="H598" s="302">
        <v>1672</v>
      </c>
      <c r="I598" s="245" t="s">
        <v>1537</v>
      </c>
      <c r="J598" s="298">
        <v>689</v>
      </c>
      <c r="K598" s="245"/>
      <c r="L598" s="245" t="s">
        <v>1513</v>
      </c>
    </row>
    <row r="599" spans="5:12" ht="12.75">
      <c r="E599" s="242">
        <v>283.733</v>
      </c>
      <c r="F599" s="148">
        <f t="shared" si="18"/>
        <v>284</v>
      </c>
      <c r="G599" s="292">
        <v>3550000</v>
      </c>
      <c r="H599" s="302">
        <v>1673</v>
      </c>
      <c r="I599" s="245" t="s">
        <v>1537</v>
      </c>
      <c r="J599" s="298">
        <v>690</v>
      </c>
      <c r="K599" s="245"/>
      <c r="L599" s="245" t="s">
        <v>1513</v>
      </c>
    </row>
    <row r="600" spans="5:12" ht="12.75">
      <c r="E600" s="242">
        <v>36.141599999999997</v>
      </c>
      <c r="F600" s="148">
        <f t="shared" si="18"/>
        <v>37</v>
      </c>
      <c r="G600" s="292">
        <v>185000</v>
      </c>
      <c r="H600" s="302">
        <v>1667</v>
      </c>
      <c r="I600" s="245" t="s">
        <v>1538</v>
      </c>
      <c r="J600" s="298">
        <v>684</v>
      </c>
      <c r="K600" s="245">
        <v>3147400020</v>
      </c>
      <c r="L600" s="245" t="s">
        <v>1513</v>
      </c>
    </row>
    <row r="601" spans="5:12" ht="12.75">
      <c r="E601" s="242">
        <v>19.801500000000001</v>
      </c>
      <c r="F601" s="148">
        <f t="shared" si="18"/>
        <v>20</v>
      </c>
      <c r="G601" s="292">
        <v>100000</v>
      </c>
      <c r="H601" s="245">
        <v>1669</v>
      </c>
      <c r="I601" s="245" t="s">
        <v>1538</v>
      </c>
      <c r="J601" s="298">
        <v>686</v>
      </c>
      <c r="K601" s="245">
        <v>3147400021</v>
      </c>
      <c r="L601" s="245" t="s">
        <v>1513</v>
      </c>
    </row>
    <row r="602" spans="5:12" ht="12.75">
      <c r="E602" s="242">
        <v>46.469499999999996</v>
      </c>
      <c r="F602" s="148">
        <f t="shared" si="18"/>
        <v>47</v>
      </c>
      <c r="G602" s="292">
        <v>235000</v>
      </c>
      <c r="H602" s="245">
        <v>1668</v>
      </c>
      <c r="I602" s="245" t="s">
        <v>1538</v>
      </c>
      <c r="J602" s="298">
        <v>685</v>
      </c>
      <c r="K602" s="245">
        <v>3147400022</v>
      </c>
      <c r="L602" s="245" t="s">
        <v>1513</v>
      </c>
    </row>
    <row r="603" spans="5:12" ht="12.75">
      <c r="E603" s="242">
        <v>41.398400000000002</v>
      </c>
      <c r="F603" s="148">
        <f t="shared" si="18"/>
        <v>42</v>
      </c>
      <c r="G603" s="292">
        <v>210000</v>
      </c>
      <c r="H603" s="245">
        <v>1670</v>
      </c>
      <c r="I603" s="245" t="s">
        <v>1538</v>
      </c>
      <c r="J603" s="298">
        <v>687</v>
      </c>
      <c r="K603" s="245">
        <v>3147400019</v>
      </c>
      <c r="L603" s="245" t="s">
        <v>1513</v>
      </c>
    </row>
    <row r="604" spans="5:12" ht="12.75">
      <c r="E604" s="242">
        <v>24.27</v>
      </c>
      <c r="F604" s="148">
        <f t="shared" si="18"/>
        <v>25</v>
      </c>
      <c r="G604" s="292">
        <v>125000</v>
      </c>
      <c r="H604" s="311">
        <v>3199</v>
      </c>
      <c r="I604" s="245" t="s">
        <v>1538</v>
      </c>
      <c r="J604" s="298">
        <v>1303</v>
      </c>
      <c r="K604" s="245">
        <v>3039200091</v>
      </c>
      <c r="L604" s="245" t="s">
        <v>1513</v>
      </c>
    </row>
    <row r="605" spans="5:12" ht="12.75">
      <c r="E605" s="242">
        <v>31.814</v>
      </c>
      <c r="F605" s="148">
        <f t="shared" si="18"/>
        <v>32</v>
      </c>
      <c r="G605" s="292">
        <v>160000</v>
      </c>
      <c r="H605" s="245">
        <v>3200</v>
      </c>
      <c r="I605" s="245" t="s">
        <v>1538</v>
      </c>
      <c r="J605" s="298">
        <v>1304</v>
      </c>
      <c r="K605" s="245">
        <v>3039200092</v>
      </c>
      <c r="L605" s="245" t="s">
        <v>1513</v>
      </c>
    </row>
    <row r="606" spans="5:12" ht="12.75">
      <c r="E606" s="242">
        <v>8.2051999999999996</v>
      </c>
      <c r="F606" s="148">
        <f t="shared" si="18"/>
        <v>9</v>
      </c>
      <c r="G606" s="292">
        <v>67500</v>
      </c>
      <c r="H606" s="245">
        <v>1643</v>
      </c>
      <c r="I606" s="245" t="s">
        <v>1535</v>
      </c>
      <c r="J606" s="245">
        <v>675</v>
      </c>
      <c r="K606" s="245">
        <v>314790056</v>
      </c>
      <c r="L606" s="245" t="s">
        <v>1410</v>
      </c>
    </row>
    <row r="607" spans="5:12" ht="12.75">
      <c r="E607" s="242">
        <v>23.612500000000001</v>
      </c>
      <c r="F607" s="148">
        <f t="shared" si="18"/>
        <v>24</v>
      </c>
      <c r="G607" s="292">
        <v>180000</v>
      </c>
      <c r="H607" s="245">
        <v>1644</v>
      </c>
      <c r="I607" s="245" t="s">
        <v>1535</v>
      </c>
      <c r="J607" s="245">
        <v>676</v>
      </c>
      <c r="K607" s="245">
        <v>314790057</v>
      </c>
      <c r="L607" s="245" t="s">
        <v>1410</v>
      </c>
    </row>
    <row r="608" spans="5:12" ht="12.75">
      <c r="E608" s="242">
        <v>16.497800000000002</v>
      </c>
      <c r="F608" s="148">
        <f t="shared" si="18"/>
        <v>17</v>
      </c>
      <c r="G608" s="292">
        <v>85000</v>
      </c>
      <c r="H608" s="245">
        <v>1645</v>
      </c>
      <c r="I608" s="245" t="s">
        <v>1530</v>
      </c>
      <c r="J608" s="245">
        <v>677</v>
      </c>
      <c r="K608" s="245">
        <v>314790059</v>
      </c>
      <c r="L608" s="245" t="s">
        <v>1410</v>
      </c>
    </row>
    <row r="609" spans="5:12" ht="12.75">
      <c r="E609" s="242">
        <v>29.7517</v>
      </c>
      <c r="F609" s="148">
        <f t="shared" si="18"/>
        <v>30</v>
      </c>
      <c r="G609" s="292">
        <v>150000</v>
      </c>
      <c r="H609" s="245">
        <v>1646</v>
      </c>
      <c r="I609" s="245" t="s">
        <v>1530</v>
      </c>
      <c r="J609" s="245"/>
      <c r="K609" s="245">
        <v>314790060</v>
      </c>
      <c r="L609" s="245" t="s">
        <v>1410</v>
      </c>
    </row>
    <row r="610" spans="5:12" ht="12.75">
      <c r="E610" s="422">
        <v>23.6023</v>
      </c>
      <c r="F610" s="148">
        <f t="shared" si="18"/>
        <v>24</v>
      </c>
      <c r="G610" s="292">
        <v>120000</v>
      </c>
      <c r="H610" s="404">
        <v>1706</v>
      </c>
      <c r="I610" s="245" t="s">
        <v>1530</v>
      </c>
      <c r="J610" s="245">
        <v>766</v>
      </c>
      <c r="K610" s="245">
        <v>3020900157</v>
      </c>
      <c r="L610" s="245" t="s">
        <v>1410</v>
      </c>
    </row>
    <row r="611" spans="5:12" ht="12.75">
      <c r="E611" s="423"/>
      <c r="F611" s="148">
        <f t="shared" si="18"/>
        <v>0</v>
      </c>
      <c r="G611" s="292"/>
      <c r="H611" s="405"/>
      <c r="I611" s="245" t="s">
        <v>1530</v>
      </c>
      <c r="J611" s="245">
        <v>767</v>
      </c>
      <c r="K611" s="415">
        <v>3020900158</v>
      </c>
      <c r="L611" s="245" t="s">
        <v>1410</v>
      </c>
    </row>
    <row r="612" spans="5:12" ht="12.75">
      <c r="E612" s="242">
        <v>87.594800000000006</v>
      </c>
      <c r="F612" s="148">
        <f t="shared" si="18"/>
        <v>88</v>
      </c>
      <c r="G612" s="292">
        <v>440000</v>
      </c>
      <c r="H612" s="245">
        <v>1707</v>
      </c>
      <c r="I612" s="245" t="s">
        <v>1530</v>
      </c>
      <c r="J612" s="245">
        <v>768</v>
      </c>
      <c r="K612" s="416"/>
      <c r="L612" s="245" t="s">
        <v>1410</v>
      </c>
    </row>
    <row r="613" spans="5:12" ht="12.75">
      <c r="E613" s="242">
        <v>7.8029000000000002</v>
      </c>
      <c r="F613" s="148">
        <f t="shared" si="18"/>
        <v>8</v>
      </c>
      <c r="G613" s="292">
        <v>40000</v>
      </c>
      <c r="H613" s="245">
        <v>1708</v>
      </c>
      <c r="I613" s="245" t="s">
        <v>1530</v>
      </c>
      <c r="J613" s="245">
        <v>769</v>
      </c>
      <c r="K613" s="245">
        <v>3020900159</v>
      </c>
      <c r="L613" s="245" t="s">
        <v>1410</v>
      </c>
    </row>
    <row r="614" spans="5:12" ht="12.75">
      <c r="E614" s="242">
        <v>47.802999999999997</v>
      </c>
      <c r="F614" s="148">
        <f t="shared" si="18"/>
        <v>48</v>
      </c>
      <c r="G614" s="292">
        <v>240000</v>
      </c>
      <c r="H614" s="245">
        <v>513</v>
      </c>
      <c r="I614" s="245" t="s">
        <v>1530</v>
      </c>
      <c r="J614" s="245">
        <v>1305</v>
      </c>
      <c r="K614" s="245">
        <v>3039200093</v>
      </c>
      <c r="L614" s="245" t="s">
        <v>1410</v>
      </c>
    </row>
    <row r="615" spans="5:12" ht="12.75">
      <c r="E615" s="242">
        <v>22.91</v>
      </c>
      <c r="F615" s="148">
        <f t="shared" si="18"/>
        <v>23</v>
      </c>
      <c r="G615" s="292">
        <v>115000</v>
      </c>
      <c r="H615" s="245">
        <v>514</v>
      </c>
      <c r="I615" s="245" t="s">
        <v>1530</v>
      </c>
      <c r="J615" s="245">
        <v>1306</v>
      </c>
      <c r="K615" s="245">
        <v>3039200094</v>
      </c>
      <c r="L615" s="245" t="s">
        <v>1410</v>
      </c>
    </row>
    <row r="616" spans="5:12" ht="12.75">
      <c r="E616" s="242">
        <v>45.786000000000001</v>
      </c>
      <c r="F616" s="148">
        <f t="shared" si="18"/>
        <v>46</v>
      </c>
      <c r="G616" s="292">
        <v>230000</v>
      </c>
      <c r="H616" s="245">
        <v>515</v>
      </c>
      <c r="I616" s="245" t="s">
        <v>1530</v>
      </c>
      <c r="J616" s="245">
        <v>1307</v>
      </c>
      <c r="K616" s="245">
        <v>3039200095</v>
      </c>
      <c r="L616" s="245" t="s">
        <v>1410</v>
      </c>
    </row>
    <row r="617" spans="5:12" ht="12.75">
      <c r="E617" s="242">
        <v>4.2549999999999999</v>
      </c>
      <c r="F617" s="148">
        <f t="shared" si="18"/>
        <v>5</v>
      </c>
      <c r="G617" s="292">
        <v>25000</v>
      </c>
      <c r="H617" s="245">
        <v>1308</v>
      </c>
      <c r="I617" s="245" t="s">
        <v>1530</v>
      </c>
      <c r="J617" s="245">
        <v>516</v>
      </c>
      <c r="K617" s="404">
        <v>3039200096</v>
      </c>
      <c r="L617" s="245" t="s">
        <v>1410</v>
      </c>
    </row>
    <row r="618" spans="5:12" ht="12.75">
      <c r="E618" s="242">
        <v>6.9690000000000003</v>
      </c>
      <c r="F618" s="148">
        <f t="shared" si="18"/>
        <v>7</v>
      </c>
      <c r="G618" s="292">
        <v>35000</v>
      </c>
      <c r="H618" s="245">
        <v>1309</v>
      </c>
      <c r="I618" s="245" t="s">
        <v>1533</v>
      </c>
      <c r="J618" s="245">
        <v>517</v>
      </c>
      <c r="K618" s="405"/>
      <c r="L618" s="245" t="s">
        <v>1513</v>
      </c>
    </row>
    <row r="619" spans="5:12" ht="12.75">
      <c r="E619" s="242">
        <v>6.8</v>
      </c>
      <c r="F619" s="148">
        <f t="shared" ref="F619:F739" si="19">ROUNDUP(E619,0)</f>
        <v>7</v>
      </c>
      <c r="G619" s="292">
        <v>35000</v>
      </c>
      <c r="H619" s="312">
        <v>4569</v>
      </c>
      <c r="I619" s="245" t="s">
        <v>1533</v>
      </c>
      <c r="J619" s="298">
        <v>731</v>
      </c>
      <c r="K619" s="245">
        <v>3043800251</v>
      </c>
      <c r="L619" s="245" t="s">
        <v>1513</v>
      </c>
    </row>
    <row r="620" spans="5:12" ht="12.75">
      <c r="E620" s="242">
        <v>22.928999999999998</v>
      </c>
      <c r="F620" s="148">
        <f t="shared" si="19"/>
        <v>23</v>
      </c>
      <c r="G620" s="292">
        <v>115000</v>
      </c>
      <c r="H620" s="313">
        <v>4570</v>
      </c>
      <c r="I620" s="245" t="s">
        <v>1533</v>
      </c>
      <c r="J620" s="298">
        <v>732</v>
      </c>
      <c r="K620" s="245">
        <v>3043800252</v>
      </c>
      <c r="L620" s="245" t="s">
        <v>1513</v>
      </c>
    </row>
    <row r="621" spans="5:12" ht="12.75">
      <c r="E621" s="242">
        <v>18.046700000000001</v>
      </c>
      <c r="F621" s="148">
        <f t="shared" si="19"/>
        <v>19</v>
      </c>
      <c r="G621" s="292">
        <v>95000</v>
      </c>
      <c r="H621" s="245">
        <v>1690</v>
      </c>
      <c r="I621" s="245" t="s">
        <v>1533</v>
      </c>
      <c r="J621" s="298">
        <v>650</v>
      </c>
      <c r="K621" s="245">
        <v>303430083</v>
      </c>
      <c r="L621" s="245" t="s">
        <v>1513</v>
      </c>
    </row>
    <row r="622" spans="5:12" ht="12.75">
      <c r="E622" s="242">
        <v>19.221699999999998</v>
      </c>
      <c r="F622" s="148">
        <f t="shared" si="19"/>
        <v>20</v>
      </c>
      <c r="G622" s="292">
        <v>100000</v>
      </c>
      <c r="H622" s="245">
        <v>1691</v>
      </c>
      <c r="I622" s="245" t="s">
        <v>1533</v>
      </c>
      <c r="J622" s="298">
        <v>651</v>
      </c>
      <c r="K622" s="404">
        <v>303430084</v>
      </c>
      <c r="L622" s="245" t="s">
        <v>1513</v>
      </c>
    </row>
    <row r="623" spans="5:12" ht="12.75">
      <c r="E623" s="242">
        <v>82.225499999999997</v>
      </c>
      <c r="F623" s="148">
        <f t="shared" si="19"/>
        <v>83</v>
      </c>
      <c r="G623" s="292">
        <v>415000</v>
      </c>
      <c r="H623" s="245">
        <v>1692</v>
      </c>
      <c r="I623" s="245" t="s">
        <v>1533</v>
      </c>
      <c r="J623" s="298">
        <v>652</v>
      </c>
      <c r="K623" s="405"/>
      <c r="L623" s="245" t="s">
        <v>1513</v>
      </c>
    </row>
    <row r="624" spans="5:12" ht="12.75">
      <c r="E624" s="242">
        <v>43.026000000000003</v>
      </c>
      <c r="F624" s="148">
        <f t="shared" si="19"/>
        <v>44</v>
      </c>
      <c r="G624" s="292">
        <v>220000</v>
      </c>
      <c r="H624" s="245">
        <v>1550</v>
      </c>
      <c r="I624" s="245" t="s">
        <v>1533</v>
      </c>
      <c r="J624" s="298">
        <v>1739</v>
      </c>
      <c r="K624" s="316">
        <v>3017800011</v>
      </c>
      <c r="L624" s="245" t="s">
        <v>1513</v>
      </c>
    </row>
    <row r="625" spans="5:12" ht="12.75">
      <c r="E625" s="242">
        <v>13.5992</v>
      </c>
      <c r="F625" s="148">
        <f t="shared" si="19"/>
        <v>14</v>
      </c>
      <c r="G625" s="292">
        <v>70000</v>
      </c>
      <c r="H625" s="302">
        <v>1551</v>
      </c>
      <c r="I625" s="245" t="s">
        <v>1533</v>
      </c>
      <c r="J625" s="298">
        <v>1740</v>
      </c>
      <c r="K625" s="317">
        <v>3017800012</v>
      </c>
      <c r="L625" s="245" t="s">
        <v>1513</v>
      </c>
    </row>
    <row r="626" spans="5:12" ht="12.75">
      <c r="E626" s="242">
        <v>13.323700000000001</v>
      </c>
      <c r="F626" s="148">
        <f t="shared" si="19"/>
        <v>14</v>
      </c>
      <c r="G626" s="292">
        <v>70000</v>
      </c>
      <c r="H626" s="302">
        <v>1552</v>
      </c>
      <c r="I626" s="245" t="s">
        <v>1533</v>
      </c>
      <c r="J626" s="298">
        <v>1741</v>
      </c>
      <c r="K626" s="317">
        <v>3017800013</v>
      </c>
      <c r="L626" s="245" t="s">
        <v>1513</v>
      </c>
    </row>
    <row r="627" spans="5:12" ht="12.75">
      <c r="E627" s="242">
        <v>69.229399999999998</v>
      </c>
      <c r="F627" s="148">
        <f t="shared" si="19"/>
        <v>70</v>
      </c>
      <c r="G627" s="292">
        <v>350000</v>
      </c>
      <c r="H627" s="302">
        <v>4545</v>
      </c>
      <c r="I627" s="245" t="s">
        <v>1536</v>
      </c>
      <c r="J627" s="298">
        <v>1717</v>
      </c>
      <c r="K627" s="245">
        <v>3017900058</v>
      </c>
      <c r="L627" s="245" t="s">
        <v>1513</v>
      </c>
    </row>
    <row r="628" spans="5:12" ht="12.75">
      <c r="E628" s="242">
        <v>28.884399999999999</v>
      </c>
      <c r="F628" s="148">
        <f t="shared" si="19"/>
        <v>29</v>
      </c>
      <c r="G628" s="292">
        <v>145000</v>
      </c>
      <c r="H628" s="302">
        <v>4546</v>
      </c>
      <c r="I628" s="245" t="s">
        <v>1537</v>
      </c>
      <c r="J628" s="298">
        <v>1718</v>
      </c>
      <c r="K628" s="245">
        <v>3017900059</v>
      </c>
      <c r="L628" s="245" t="s">
        <v>1513</v>
      </c>
    </row>
    <row r="629" spans="5:12" ht="12.75">
      <c r="E629" s="242">
        <v>37.833500000000001</v>
      </c>
      <c r="F629" s="148">
        <f t="shared" si="19"/>
        <v>38</v>
      </c>
      <c r="G629" s="292">
        <v>190000</v>
      </c>
      <c r="H629" s="302">
        <v>4547</v>
      </c>
      <c r="I629" s="245" t="s">
        <v>1537</v>
      </c>
      <c r="J629" s="298">
        <v>1719</v>
      </c>
      <c r="K629" s="245">
        <v>3017900060</v>
      </c>
      <c r="L629" s="245" t="s">
        <v>1513</v>
      </c>
    </row>
    <row r="630" spans="5:12" ht="12.75">
      <c r="E630" s="242">
        <v>11.7225</v>
      </c>
      <c r="F630" s="148">
        <f t="shared" si="19"/>
        <v>12</v>
      </c>
      <c r="G630" s="292">
        <v>60000</v>
      </c>
      <c r="H630" s="302">
        <v>4548</v>
      </c>
      <c r="I630" s="245" t="s">
        <v>1537</v>
      </c>
      <c r="J630" s="298">
        <v>1720</v>
      </c>
      <c r="K630" s="245">
        <v>3017900062</v>
      </c>
      <c r="L630" s="245" t="s">
        <v>1513</v>
      </c>
    </row>
    <row r="631" spans="5:12" ht="12.75">
      <c r="E631" s="417">
        <v>14.164300000000001</v>
      </c>
      <c r="F631" s="148">
        <f t="shared" si="19"/>
        <v>15</v>
      </c>
      <c r="G631" s="292">
        <v>75000</v>
      </c>
      <c r="H631" s="404">
        <v>4549</v>
      </c>
      <c r="I631" s="245" t="s">
        <v>1538</v>
      </c>
      <c r="J631" s="298">
        <v>1723</v>
      </c>
      <c r="K631" s="404">
        <v>3017900063</v>
      </c>
      <c r="L631" s="245" t="s">
        <v>1513</v>
      </c>
    </row>
    <row r="632" spans="5:12" ht="12.75">
      <c r="E632" s="418"/>
      <c r="F632" s="148">
        <f t="shared" si="19"/>
        <v>0</v>
      </c>
      <c r="G632" s="292"/>
      <c r="H632" s="412"/>
      <c r="I632" s="245" t="s">
        <v>1538</v>
      </c>
      <c r="J632" s="298">
        <v>1722</v>
      </c>
      <c r="K632" s="412"/>
      <c r="L632" s="245" t="s">
        <v>1513</v>
      </c>
    </row>
    <row r="633" spans="5:12" ht="12.75">
      <c r="E633" s="419"/>
      <c r="F633" s="148">
        <f t="shared" si="19"/>
        <v>0</v>
      </c>
      <c r="G633" s="292"/>
      <c r="H633" s="405"/>
      <c r="I633" s="245" t="s">
        <v>1538</v>
      </c>
      <c r="J633" s="298">
        <v>1721</v>
      </c>
      <c r="K633" s="405"/>
      <c r="L633" s="245" t="s">
        <v>1513</v>
      </c>
    </row>
    <row r="634" spans="5:12" ht="13.5" thickBot="1">
      <c r="E634" s="243">
        <v>14.4</v>
      </c>
      <c r="F634" s="148">
        <f t="shared" si="19"/>
        <v>15</v>
      </c>
      <c r="G634" s="292">
        <v>75000</v>
      </c>
      <c r="H634" s="245">
        <v>1674</v>
      </c>
      <c r="I634" s="245" t="s">
        <v>1538</v>
      </c>
      <c r="J634" s="298">
        <v>691</v>
      </c>
      <c r="K634" s="245">
        <v>3147400026</v>
      </c>
      <c r="L634" s="245" t="s">
        <v>1513</v>
      </c>
    </row>
    <row r="635" spans="5:12" ht="12.75">
      <c r="E635" s="418">
        <v>14.42</v>
      </c>
      <c r="F635" s="148">
        <f t="shared" si="19"/>
        <v>15</v>
      </c>
      <c r="G635" s="292">
        <v>75000</v>
      </c>
      <c r="H635" s="424">
        <v>1709</v>
      </c>
      <c r="I635" s="245" t="s">
        <v>1530</v>
      </c>
      <c r="J635" s="245">
        <v>770</v>
      </c>
      <c r="K635" s="408">
        <v>3020900160</v>
      </c>
      <c r="L635" s="245" t="s">
        <v>1410</v>
      </c>
    </row>
    <row r="636" spans="5:12" ht="12.75">
      <c r="E636" s="419"/>
      <c r="F636" s="148">
        <f t="shared" si="19"/>
        <v>0</v>
      </c>
      <c r="G636" s="292"/>
      <c r="H636" s="419"/>
      <c r="I636" s="245" t="s">
        <v>1530</v>
      </c>
      <c r="J636" s="245">
        <v>771</v>
      </c>
      <c r="K636" s="405"/>
      <c r="L636" s="245" t="s">
        <v>1410</v>
      </c>
    </row>
    <row r="637" spans="5:12" ht="12.75">
      <c r="E637" s="242">
        <v>84.180400000000006</v>
      </c>
      <c r="F637" s="148">
        <f t="shared" si="19"/>
        <v>85</v>
      </c>
      <c r="G637" s="292">
        <v>425000</v>
      </c>
      <c r="H637" s="245">
        <v>4550</v>
      </c>
      <c r="I637" s="245" t="s">
        <v>1530</v>
      </c>
      <c r="J637" s="245">
        <v>1724</v>
      </c>
      <c r="K637" s="245"/>
      <c r="L637" s="245" t="s">
        <v>1410</v>
      </c>
    </row>
    <row r="638" spans="5:12" ht="12.75">
      <c r="E638" s="242">
        <v>64.593299999999999</v>
      </c>
      <c r="F638" s="148">
        <f t="shared" si="19"/>
        <v>65</v>
      </c>
      <c r="G638" s="292">
        <v>325000</v>
      </c>
      <c r="H638" s="245">
        <v>4709</v>
      </c>
      <c r="I638" s="245" t="s">
        <v>1530</v>
      </c>
      <c r="J638" s="245">
        <v>1204</v>
      </c>
      <c r="K638" s="245"/>
      <c r="L638" s="245" t="s">
        <v>1410</v>
      </c>
    </row>
    <row r="639" spans="5:12" ht="12.75">
      <c r="E639" s="242">
        <v>6.3410000000000002</v>
      </c>
      <c r="F639" s="148">
        <f t="shared" si="19"/>
        <v>7</v>
      </c>
      <c r="G639" s="292">
        <v>35000</v>
      </c>
      <c r="H639" s="245">
        <v>1553</v>
      </c>
      <c r="I639" s="245" t="s">
        <v>1530</v>
      </c>
      <c r="J639" s="245">
        <v>1742</v>
      </c>
      <c r="K639" s="245">
        <v>3017800014</v>
      </c>
      <c r="L639" s="245" t="s">
        <v>1410</v>
      </c>
    </row>
    <row r="640" spans="5:12" ht="12.75">
      <c r="E640" s="242">
        <v>50.078899999999997</v>
      </c>
      <c r="F640" s="148">
        <f t="shared" si="19"/>
        <v>51</v>
      </c>
      <c r="G640" s="292">
        <v>255000</v>
      </c>
      <c r="H640" s="245">
        <v>1693</v>
      </c>
      <c r="I640" s="245" t="s">
        <v>1530</v>
      </c>
      <c r="J640" s="245">
        <v>653</v>
      </c>
      <c r="K640" s="245">
        <v>3034300085</v>
      </c>
      <c r="L640" s="245" t="s">
        <v>1410</v>
      </c>
    </row>
    <row r="641" spans="5:12" ht="12.75">
      <c r="E641" s="242">
        <v>6.9050000000000002</v>
      </c>
      <c r="F641" s="148">
        <f t="shared" si="19"/>
        <v>7</v>
      </c>
      <c r="G641" s="292">
        <v>35000</v>
      </c>
      <c r="H641" s="245">
        <v>4571</v>
      </c>
      <c r="I641" s="245" t="s">
        <v>1530</v>
      </c>
      <c r="J641" s="245">
        <v>733</v>
      </c>
      <c r="K641" s="245"/>
      <c r="L641" s="245" t="s">
        <v>1410</v>
      </c>
    </row>
    <row r="642" spans="5:12" ht="12.75">
      <c r="E642" s="242">
        <v>12.177199999999999</v>
      </c>
      <c r="F642" s="148">
        <f t="shared" si="19"/>
        <v>13</v>
      </c>
      <c r="G642" s="292">
        <v>65000</v>
      </c>
      <c r="H642" s="245">
        <v>1747</v>
      </c>
      <c r="I642" s="245" t="s">
        <v>1530</v>
      </c>
      <c r="J642" s="245">
        <v>679</v>
      </c>
      <c r="K642" s="245">
        <v>314790061</v>
      </c>
      <c r="L642" s="245" t="s">
        <v>1410</v>
      </c>
    </row>
    <row r="643" spans="5:12" ht="12.75">
      <c r="E643" s="242">
        <v>11.165900000000001</v>
      </c>
      <c r="F643" s="148">
        <f t="shared" si="19"/>
        <v>12</v>
      </c>
      <c r="G643" s="292">
        <v>60000</v>
      </c>
      <c r="H643" s="245">
        <v>1748</v>
      </c>
      <c r="I643" s="245" t="s">
        <v>1530</v>
      </c>
      <c r="J643" s="245">
        <v>680</v>
      </c>
      <c r="K643" s="245">
        <v>314790062</v>
      </c>
      <c r="L643" s="245" t="s">
        <v>1410</v>
      </c>
    </row>
    <row r="644" spans="5:12" ht="12.75">
      <c r="E644" s="242">
        <v>42.997999999999998</v>
      </c>
      <c r="F644" s="148">
        <f t="shared" si="19"/>
        <v>43</v>
      </c>
      <c r="G644" s="292">
        <v>215000</v>
      </c>
      <c r="H644" s="245">
        <v>518</v>
      </c>
      <c r="I644" s="245" t="s">
        <v>1530</v>
      </c>
      <c r="J644" s="245">
        <v>1310</v>
      </c>
      <c r="K644" s="245">
        <v>3039200097</v>
      </c>
      <c r="L644" s="245" t="s">
        <v>1410</v>
      </c>
    </row>
    <row r="645" spans="5:12" ht="12.75">
      <c r="E645" s="242">
        <v>8.9610000000000003</v>
      </c>
      <c r="F645" s="148">
        <f t="shared" si="19"/>
        <v>9</v>
      </c>
      <c r="G645" s="292">
        <v>45000</v>
      </c>
      <c r="H645" s="245">
        <v>519</v>
      </c>
      <c r="I645" s="245" t="s">
        <v>1530</v>
      </c>
      <c r="J645" s="245">
        <v>1311</v>
      </c>
      <c r="K645" s="245">
        <v>3039200099</v>
      </c>
      <c r="L645" s="245" t="s">
        <v>1410</v>
      </c>
    </row>
    <row r="646" spans="5:12" ht="12.75">
      <c r="E646" s="242">
        <v>36.540100000000002</v>
      </c>
      <c r="F646" s="148">
        <f t="shared" si="19"/>
        <v>37</v>
      </c>
      <c r="G646" s="292">
        <v>370000</v>
      </c>
      <c r="H646" s="245">
        <v>1675</v>
      </c>
      <c r="I646" s="245" t="s">
        <v>1530</v>
      </c>
      <c r="J646" s="245">
        <v>692</v>
      </c>
      <c r="K646" s="245">
        <v>3147400027</v>
      </c>
      <c r="L646" s="245" t="s">
        <v>1410</v>
      </c>
    </row>
    <row r="647" spans="5:12" ht="12.75">
      <c r="E647" s="242">
        <v>12.404999999999999</v>
      </c>
      <c r="F647" s="148">
        <f t="shared" si="19"/>
        <v>13</v>
      </c>
      <c r="G647" s="292">
        <v>65000</v>
      </c>
      <c r="H647" s="245">
        <v>4573</v>
      </c>
      <c r="I647" s="245" t="s">
        <v>1530</v>
      </c>
      <c r="J647" s="245">
        <v>714</v>
      </c>
      <c r="K647" s="245">
        <v>3017900066</v>
      </c>
      <c r="L647" s="245" t="s">
        <v>1410</v>
      </c>
    </row>
    <row r="648" spans="5:12" ht="12.75">
      <c r="E648" s="242">
        <v>144.8415</v>
      </c>
      <c r="F648" s="148">
        <f t="shared" si="19"/>
        <v>145</v>
      </c>
      <c r="G648" s="292">
        <v>725000</v>
      </c>
      <c r="H648" s="245">
        <v>1700</v>
      </c>
      <c r="I648" s="245" t="s">
        <v>1530</v>
      </c>
      <c r="J648" s="245">
        <v>660</v>
      </c>
      <c r="K648" s="245">
        <v>3034300091</v>
      </c>
      <c r="L648" s="245" t="s">
        <v>1410</v>
      </c>
    </row>
    <row r="649" spans="5:12" ht="12.75">
      <c r="E649" s="242">
        <v>73.778899999999993</v>
      </c>
      <c r="F649" s="148">
        <f t="shared" si="19"/>
        <v>74</v>
      </c>
      <c r="G649" s="292">
        <v>370000</v>
      </c>
      <c r="H649" s="245">
        <v>1698</v>
      </c>
      <c r="I649" s="245" t="s">
        <v>1530</v>
      </c>
      <c r="J649" s="245">
        <v>658</v>
      </c>
      <c r="K649" s="245">
        <v>3034300090</v>
      </c>
      <c r="L649" s="245" t="s">
        <v>1410</v>
      </c>
    </row>
    <row r="650" spans="5:12" ht="12.75">
      <c r="E650" s="242">
        <v>41.196100000000001</v>
      </c>
      <c r="F650" s="148">
        <f t="shared" si="19"/>
        <v>42</v>
      </c>
      <c r="G650" s="292">
        <v>210000</v>
      </c>
      <c r="H650" s="245">
        <v>1697</v>
      </c>
      <c r="I650" s="245" t="s">
        <v>1530</v>
      </c>
      <c r="J650" s="245">
        <v>657</v>
      </c>
      <c r="K650" s="245">
        <v>3034300089</v>
      </c>
      <c r="L650" s="245" t="s">
        <v>1410</v>
      </c>
    </row>
    <row r="651" spans="5:12" ht="12.75">
      <c r="E651" s="242">
        <v>68.661600000000007</v>
      </c>
      <c r="F651" s="148">
        <f t="shared" si="19"/>
        <v>69</v>
      </c>
      <c r="G651" s="292">
        <v>345000</v>
      </c>
      <c r="H651" s="245">
        <v>1696</v>
      </c>
      <c r="I651" s="245" t="s">
        <v>1530</v>
      </c>
      <c r="J651" s="245">
        <v>656</v>
      </c>
      <c r="K651" s="245">
        <v>3034300088</v>
      </c>
      <c r="L651" s="245" t="s">
        <v>1410</v>
      </c>
    </row>
    <row r="652" spans="5:12" ht="12.75">
      <c r="E652" s="242">
        <v>85.843299999999999</v>
      </c>
      <c r="F652" s="148">
        <f t="shared" si="19"/>
        <v>86</v>
      </c>
      <c r="G652" s="292">
        <v>430000</v>
      </c>
      <c r="H652" s="245">
        <v>1695</v>
      </c>
      <c r="I652" s="245" t="s">
        <v>1530</v>
      </c>
      <c r="J652" s="245">
        <v>655</v>
      </c>
      <c r="K652" s="245">
        <v>3034300087</v>
      </c>
      <c r="L652" s="245" t="s">
        <v>1410</v>
      </c>
    </row>
    <row r="653" spans="5:12" ht="12.75">
      <c r="E653" s="242">
        <v>31.581</v>
      </c>
      <c r="F653" s="148">
        <f t="shared" si="19"/>
        <v>32</v>
      </c>
      <c r="G653" s="292">
        <v>160000</v>
      </c>
      <c r="H653" s="245">
        <v>1710</v>
      </c>
      <c r="I653" s="245" t="s">
        <v>1530</v>
      </c>
      <c r="J653" s="245">
        <v>773</v>
      </c>
      <c r="K653" s="245">
        <v>3020900161</v>
      </c>
      <c r="L653" s="245" t="s">
        <v>1410</v>
      </c>
    </row>
    <row r="654" spans="5:12" ht="12.75">
      <c r="E654" s="404">
        <v>76.641199999999998</v>
      </c>
      <c r="F654" s="148">
        <f t="shared" si="19"/>
        <v>77</v>
      </c>
      <c r="G654" s="292">
        <v>770000</v>
      </c>
      <c r="H654" s="404">
        <v>1711</v>
      </c>
      <c r="I654" s="245" t="s">
        <v>1530</v>
      </c>
      <c r="J654" s="245">
        <v>776</v>
      </c>
      <c r="K654" s="404">
        <v>3020900162</v>
      </c>
      <c r="L654" s="245" t="s">
        <v>1410</v>
      </c>
    </row>
    <row r="655" spans="5:12" ht="12.75">
      <c r="E655" s="405"/>
      <c r="F655" s="148">
        <f t="shared" si="19"/>
        <v>0</v>
      </c>
      <c r="G655" s="292"/>
      <c r="H655" s="405"/>
      <c r="I655" s="245" t="s">
        <v>1530</v>
      </c>
      <c r="J655" s="245">
        <v>775</v>
      </c>
      <c r="K655" s="405"/>
      <c r="L655" s="245" t="s">
        <v>1410</v>
      </c>
    </row>
    <row r="656" spans="5:12" ht="12.75">
      <c r="E656" s="242">
        <v>20.072299999999998</v>
      </c>
      <c r="F656" s="148">
        <f t="shared" si="19"/>
        <v>21</v>
      </c>
      <c r="G656" s="292">
        <v>210000</v>
      </c>
      <c r="H656" s="245">
        <v>1712</v>
      </c>
      <c r="I656" s="245" t="s">
        <v>1530</v>
      </c>
      <c r="J656" s="245">
        <v>777</v>
      </c>
      <c r="K656" s="245">
        <v>3020900163</v>
      </c>
      <c r="L656" s="245" t="s">
        <v>1410</v>
      </c>
    </row>
    <row r="657" spans="5:12" ht="15.75">
      <c r="E657" s="409">
        <v>85.424400000000006</v>
      </c>
      <c r="F657" s="148">
        <f t="shared" si="19"/>
        <v>86</v>
      </c>
      <c r="G657" s="292">
        <v>430000</v>
      </c>
      <c r="H657" s="404">
        <v>1676</v>
      </c>
      <c r="I657" s="245" t="s">
        <v>1530</v>
      </c>
      <c r="J657" s="413">
        <v>693</v>
      </c>
      <c r="K657" s="303"/>
      <c r="L657" s="245" t="s">
        <v>1410</v>
      </c>
    </row>
    <row r="658" spans="5:12" ht="15.75">
      <c r="E658" s="410"/>
      <c r="F658" s="148">
        <f t="shared" si="19"/>
        <v>0</v>
      </c>
      <c r="G658" s="292"/>
      <c r="H658" s="412"/>
      <c r="I658" s="245" t="s">
        <v>1530</v>
      </c>
      <c r="J658" s="414"/>
      <c r="K658" s="303"/>
      <c r="L658" s="245" t="s">
        <v>1410</v>
      </c>
    </row>
    <row r="659" spans="5:12" ht="15.75">
      <c r="E659" s="411"/>
      <c r="F659" s="148">
        <f t="shared" si="19"/>
        <v>0</v>
      </c>
      <c r="G659" s="292"/>
      <c r="H659" s="405"/>
      <c r="I659" s="245" t="s">
        <v>1530</v>
      </c>
      <c r="J659" s="245">
        <v>694</v>
      </c>
      <c r="K659" s="303"/>
      <c r="L659" s="245" t="s">
        <v>1410</v>
      </c>
    </row>
    <row r="660" spans="5:12" ht="12.75">
      <c r="E660" s="242">
        <v>11.865</v>
      </c>
      <c r="F660" s="148">
        <f t="shared" si="19"/>
        <v>12</v>
      </c>
      <c r="G660" s="292">
        <v>60000</v>
      </c>
      <c r="H660" s="245">
        <v>520</v>
      </c>
      <c r="I660" s="245" t="s">
        <v>1530</v>
      </c>
      <c r="J660" s="245">
        <v>1312</v>
      </c>
      <c r="K660" s="245">
        <v>3039200100</v>
      </c>
      <c r="L660" s="245" t="s">
        <v>1410</v>
      </c>
    </row>
    <row r="661" spans="5:12" ht="12.75">
      <c r="E661" s="242">
        <v>60.622</v>
      </c>
      <c r="F661" s="148">
        <f t="shared" si="19"/>
        <v>61</v>
      </c>
      <c r="G661" s="292">
        <v>305000</v>
      </c>
      <c r="H661" s="245">
        <v>522</v>
      </c>
      <c r="I661" s="245" t="s">
        <v>1530</v>
      </c>
      <c r="J661" s="245">
        <v>1313</v>
      </c>
      <c r="K661" s="245">
        <v>3039200101</v>
      </c>
      <c r="L661" s="245" t="s">
        <v>1410</v>
      </c>
    </row>
    <row r="662" spans="5:12" ht="12.75">
      <c r="E662" s="242">
        <v>46.350999999999999</v>
      </c>
      <c r="F662" s="148">
        <f t="shared" si="19"/>
        <v>47</v>
      </c>
      <c r="G662" s="292">
        <v>235000</v>
      </c>
      <c r="H662" s="245">
        <v>523</v>
      </c>
      <c r="I662" s="245" t="s">
        <v>1530</v>
      </c>
      <c r="J662" s="245">
        <v>1020</v>
      </c>
      <c r="K662" s="245">
        <v>3039200102</v>
      </c>
      <c r="L662" s="245" t="s">
        <v>1410</v>
      </c>
    </row>
    <row r="663" spans="5:12" ht="12.75">
      <c r="E663" s="246">
        <v>89.681810351562504</v>
      </c>
      <c r="F663" s="148">
        <f t="shared" si="19"/>
        <v>90</v>
      </c>
      <c r="G663" s="292">
        <v>450000</v>
      </c>
      <c r="H663" s="245">
        <v>1649</v>
      </c>
      <c r="I663" s="245" t="s">
        <v>1530</v>
      </c>
      <c r="J663" s="245">
        <v>821</v>
      </c>
      <c r="K663" s="245">
        <v>3147900063</v>
      </c>
      <c r="L663" s="245" t="s">
        <v>1410</v>
      </c>
    </row>
    <row r="664" spans="5:12" ht="12.75">
      <c r="E664" s="246">
        <v>13.58791618652344</v>
      </c>
      <c r="F664" s="148">
        <f t="shared" si="19"/>
        <v>14</v>
      </c>
      <c r="G664" s="292">
        <v>70000</v>
      </c>
      <c r="H664" s="245">
        <v>1650</v>
      </c>
      <c r="I664" s="245" t="s">
        <v>1530</v>
      </c>
      <c r="J664" s="245">
        <v>822</v>
      </c>
      <c r="K664" s="245">
        <v>3147900064</v>
      </c>
      <c r="L664" s="245" t="s">
        <v>1410</v>
      </c>
    </row>
    <row r="665" spans="5:12" ht="12.75">
      <c r="E665" s="246">
        <v>9.6174523193359374</v>
      </c>
      <c r="F665" s="148">
        <f t="shared" si="19"/>
        <v>10</v>
      </c>
      <c r="G665" s="292">
        <v>50000</v>
      </c>
      <c r="H665" s="245">
        <v>1651</v>
      </c>
      <c r="I665" s="245" t="s">
        <v>1530</v>
      </c>
      <c r="J665" s="245">
        <v>823</v>
      </c>
      <c r="K665" s="245"/>
      <c r="L665" s="245" t="s">
        <v>1410</v>
      </c>
    </row>
    <row r="666" spans="5:12" ht="12.75">
      <c r="E666" s="246">
        <v>9.6827393554687493</v>
      </c>
      <c r="F666" s="148">
        <f t="shared" si="19"/>
        <v>10</v>
      </c>
      <c r="G666" s="292">
        <v>50000</v>
      </c>
      <c r="H666" s="413">
        <v>1652</v>
      </c>
      <c r="I666" s="245" t="s">
        <v>1530</v>
      </c>
      <c r="J666" s="245">
        <v>824</v>
      </c>
      <c r="K666" s="245">
        <v>3147900066</v>
      </c>
      <c r="L666" s="245" t="s">
        <v>1410</v>
      </c>
    </row>
    <row r="667" spans="5:12" ht="12.75">
      <c r="E667" s="246">
        <v>40.200763452148443</v>
      </c>
      <c r="F667" s="148">
        <f t="shared" si="19"/>
        <v>41</v>
      </c>
      <c r="G667" s="292">
        <v>205000</v>
      </c>
      <c r="H667" s="414"/>
      <c r="I667" s="245" t="s">
        <v>1530</v>
      </c>
      <c r="J667" s="245">
        <v>825</v>
      </c>
      <c r="K667" s="245">
        <v>3147900066</v>
      </c>
      <c r="L667" s="245" t="s">
        <v>1410</v>
      </c>
    </row>
    <row r="668" spans="5:12" ht="12.75">
      <c r="E668" s="246">
        <v>134.744038012695</v>
      </c>
      <c r="F668" s="148">
        <f t="shared" si="19"/>
        <v>135</v>
      </c>
      <c r="G668" s="292">
        <v>675000</v>
      </c>
      <c r="H668" s="245">
        <v>1653</v>
      </c>
      <c r="I668" s="245" t="s">
        <v>1530</v>
      </c>
      <c r="J668" s="245">
        <v>826</v>
      </c>
      <c r="K668" s="245">
        <v>3147900067</v>
      </c>
      <c r="L668" s="245" t="s">
        <v>1410</v>
      </c>
    </row>
    <row r="669" spans="5:12" ht="12.75">
      <c r="E669" s="246">
        <v>13.427790991210941</v>
      </c>
      <c r="F669" s="148">
        <f t="shared" si="19"/>
        <v>14</v>
      </c>
      <c r="G669" s="292">
        <v>70000</v>
      </c>
      <c r="H669" s="245">
        <v>1654</v>
      </c>
      <c r="I669" s="245" t="s">
        <v>1530</v>
      </c>
      <c r="J669" s="245">
        <v>827</v>
      </c>
      <c r="K669" s="73"/>
      <c r="L669" s="245" t="s">
        <v>1410</v>
      </c>
    </row>
    <row r="670" spans="5:12" ht="12.75">
      <c r="E670" s="246">
        <v>65.129900000000006</v>
      </c>
      <c r="F670" s="148">
        <f t="shared" si="19"/>
        <v>66</v>
      </c>
      <c r="G670" s="292">
        <v>330000</v>
      </c>
      <c r="H670" s="245">
        <v>1741</v>
      </c>
      <c r="I670" s="245" t="s">
        <v>1530</v>
      </c>
      <c r="J670" s="245">
        <v>781</v>
      </c>
      <c r="K670" s="245">
        <v>3017800015</v>
      </c>
      <c r="L670" s="245" t="s">
        <v>1410</v>
      </c>
    </row>
    <row r="671" spans="5:12" ht="12.75">
      <c r="E671" s="246">
        <v>232.48949999999999</v>
      </c>
      <c r="F671" s="148">
        <f t="shared" si="19"/>
        <v>233</v>
      </c>
      <c r="G671" s="292">
        <v>1165000</v>
      </c>
      <c r="H671" s="245">
        <v>1554</v>
      </c>
      <c r="I671" s="245" t="s">
        <v>1530</v>
      </c>
      <c r="J671" s="245">
        <v>1743</v>
      </c>
      <c r="K671" s="245">
        <v>3043800258</v>
      </c>
      <c r="L671" s="245" t="s">
        <v>1410</v>
      </c>
    </row>
    <row r="672" spans="5:12" ht="12.75">
      <c r="E672" s="242">
        <v>51.382300000000001</v>
      </c>
      <c r="F672" s="148">
        <f t="shared" si="19"/>
        <v>52</v>
      </c>
      <c r="G672" s="292">
        <v>260000</v>
      </c>
      <c r="H672" s="245">
        <v>4711</v>
      </c>
      <c r="I672" s="245" t="s">
        <v>1535</v>
      </c>
      <c r="J672" s="245">
        <v>1205</v>
      </c>
      <c r="K672" s="245">
        <v>3042800359</v>
      </c>
      <c r="L672" s="245" t="s">
        <v>1410</v>
      </c>
    </row>
    <row r="673" spans="5:12" ht="12.75">
      <c r="E673" s="242">
        <v>138.74440000000001</v>
      </c>
      <c r="F673" s="148">
        <f t="shared" si="19"/>
        <v>139</v>
      </c>
      <c r="G673" s="292">
        <v>695000</v>
      </c>
      <c r="H673" s="245">
        <v>1655</v>
      </c>
      <c r="I673" s="245" t="s">
        <v>1535</v>
      </c>
      <c r="J673" s="245">
        <v>828</v>
      </c>
      <c r="K673" s="245">
        <v>3042800360</v>
      </c>
      <c r="L673" s="245" t="s">
        <v>1410</v>
      </c>
    </row>
    <row r="674" spans="5:12" ht="12.75">
      <c r="E674" s="242">
        <v>20.338000000000001</v>
      </c>
      <c r="F674" s="148">
        <f t="shared" si="19"/>
        <v>21</v>
      </c>
      <c r="G674" s="292">
        <v>105000</v>
      </c>
      <c r="H674" s="245">
        <v>1555</v>
      </c>
      <c r="I674" s="245" t="s">
        <v>1530</v>
      </c>
      <c r="J674" s="245">
        <v>1744</v>
      </c>
      <c r="K674" s="245">
        <v>3026600151</v>
      </c>
      <c r="L674" s="245" t="s">
        <v>1410</v>
      </c>
    </row>
    <row r="675" spans="5:12" ht="12.75">
      <c r="E675" s="242">
        <v>24.545000000000002</v>
      </c>
      <c r="F675" s="148">
        <f t="shared" si="19"/>
        <v>25</v>
      </c>
      <c r="G675" s="292">
        <v>125000</v>
      </c>
      <c r="H675" s="245">
        <v>1556</v>
      </c>
      <c r="I675" s="245" t="s">
        <v>1530</v>
      </c>
      <c r="J675" s="245">
        <v>1745</v>
      </c>
      <c r="K675" s="245">
        <v>3026600152</v>
      </c>
      <c r="L675" s="245" t="s">
        <v>1410</v>
      </c>
    </row>
    <row r="676" spans="5:12" ht="12.75">
      <c r="E676" s="242">
        <v>80.813999999999993</v>
      </c>
      <c r="F676" s="148">
        <f t="shared" si="19"/>
        <v>81</v>
      </c>
      <c r="G676" s="292">
        <v>405000</v>
      </c>
      <c r="H676" s="304">
        <v>1557</v>
      </c>
      <c r="I676" s="245" t="s">
        <v>1530</v>
      </c>
      <c r="J676" s="245">
        <v>1746</v>
      </c>
      <c r="K676" s="245">
        <v>3026600153</v>
      </c>
      <c r="L676" s="245" t="s">
        <v>1410</v>
      </c>
    </row>
    <row r="677" spans="5:12" ht="12.75">
      <c r="E677" s="242">
        <v>22.077000000000002</v>
      </c>
      <c r="F677" s="148">
        <f t="shared" si="19"/>
        <v>23</v>
      </c>
      <c r="G677" s="292">
        <v>115000</v>
      </c>
      <c r="H677" s="302">
        <v>1558</v>
      </c>
      <c r="I677" s="245" t="s">
        <v>1530</v>
      </c>
      <c r="J677" s="245">
        <v>1747</v>
      </c>
      <c r="K677" s="245">
        <v>3026600153</v>
      </c>
      <c r="L677" s="245" t="s">
        <v>1410</v>
      </c>
    </row>
    <row r="678" spans="5:12" ht="12.75">
      <c r="E678" s="242">
        <v>34.369</v>
      </c>
      <c r="F678" s="148">
        <f t="shared" si="19"/>
        <v>35</v>
      </c>
      <c r="G678" s="292">
        <v>175000</v>
      </c>
      <c r="H678" s="245">
        <v>1742</v>
      </c>
      <c r="I678" s="245" t="s">
        <v>1530</v>
      </c>
      <c r="J678" s="245">
        <v>782</v>
      </c>
      <c r="K678" s="245">
        <v>3017800016</v>
      </c>
      <c r="L678" s="245" t="s">
        <v>1410</v>
      </c>
    </row>
    <row r="679" spans="5:12" ht="12.75">
      <c r="E679" s="242">
        <v>52.63</v>
      </c>
      <c r="F679" s="148">
        <f t="shared" si="19"/>
        <v>53</v>
      </c>
      <c r="G679" s="292">
        <v>265000</v>
      </c>
      <c r="H679" s="245">
        <v>1743</v>
      </c>
      <c r="I679" s="245" t="s">
        <v>1530</v>
      </c>
      <c r="J679" s="245">
        <v>783</v>
      </c>
      <c r="K679" s="245">
        <v>3017800017</v>
      </c>
      <c r="L679" s="245" t="s">
        <v>1410</v>
      </c>
    </row>
    <row r="680" spans="5:12" ht="12.75">
      <c r="E680" s="242">
        <v>22.634699999999999</v>
      </c>
      <c r="F680" s="148">
        <f t="shared" si="19"/>
        <v>23</v>
      </c>
      <c r="G680" s="292">
        <v>115000</v>
      </c>
      <c r="H680" s="245">
        <v>1744</v>
      </c>
      <c r="I680" s="245" t="s">
        <v>1530</v>
      </c>
      <c r="J680" s="245">
        <v>784</v>
      </c>
      <c r="K680" s="245">
        <v>3017800018</v>
      </c>
      <c r="L680" s="245" t="s">
        <v>1410</v>
      </c>
    </row>
    <row r="681" spans="5:12" ht="12.75">
      <c r="E681" s="242">
        <v>23.721399999999999</v>
      </c>
      <c r="F681" s="148">
        <f t="shared" si="19"/>
        <v>24</v>
      </c>
      <c r="G681" s="292">
        <v>120000</v>
      </c>
      <c r="H681" s="245">
        <v>1745</v>
      </c>
      <c r="I681" s="245" t="s">
        <v>1530</v>
      </c>
      <c r="J681" s="245">
        <v>785</v>
      </c>
      <c r="K681" s="245">
        <v>3017800019</v>
      </c>
      <c r="L681" s="245" t="s">
        <v>1410</v>
      </c>
    </row>
    <row r="682" spans="5:12" ht="12.75">
      <c r="E682" s="242">
        <v>21.741299999999999</v>
      </c>
      <c r="F682" s="148">
        <f t="shared" si="19"/>
        <v>22</v>
      </c>
      <c r="G682" s="292">
        <v>110000</v>
      </c>
      <c r="H682" s="245">
        <v>4508</v>
      </c>
      <c r="I682" s="245" t="s">
        <v>1530</v>
      </c>
      <c r="J682" s="245">
        <v>715</v>
      </c>
      <c r="K682" s="245">
        <v>3147400028</v>
      </c>
      <c r="L682" s="245" t="s">
        <v>1410</v>
      </c>
    </row>
    <row r="683" spans="5:12" ht="12.75">
      <c r="E683" s="242">
        <v>22.679099999999998</v>
      </c>
      <c r="F683" s="148">
        <f t="shared" si="19"/>
        <v>23</v>
      </c>
      <c r="G683" s="292">
        <v>115000</v>
      </c>
      <c r="H683" s="245">
        <v>4510</v>
      </c>
      <c r="I683" s="245" t="s">
        <v>1530</v>
      </c>
      <c r="J683" s="245">
        <v>716</v>
      </c>
      <c r="K683" s="245">
        <v>3147400029</v>
      </c>
      <c r="L683" s="245" t="s">
        <v>1410</v>
      </c>
    </row>
    <row r="684" spans="5:12" ht="12.75">
      <c r="E684" s="242">
        <v>10.6172</v>
      </c>
      <c r="F684" s="148">
        <f t="shared" si="19"/>
        <v>11</v>
      </c>
      <c r="G684" s="292">
        <v>55000</v>
      </c>
      <c r="H684" s="245">
        <v>4512</v>
      </c>
      <c r="I684" s="245" t="s">
        <v>1533</v>
      </c>
      <c r="J684" s="245">
        <v>717</v>
      </c>
      <c r="K684" s="245">
        <v>3147400030</v>
      </c>
      <c r="L684" s="245" t="s">
        <v>1513</v>
      </c>
    </row>
    <row r="685" spans="5:12" ht="12.75">
      <c r="E685" s="242">
        <v>23.817</v>
      </c>
      <c r="F685" s="148">
        <f t="shared" si="19"/>
        <v>24</v>
      </c>
      <c r="G685" s="292">
        <v>120000</v>
      </c>
      <c r="H685" s="245">
        <v>4509</v>
      </c>
      <c r="I685" s="245" t="s">
        <v>1533</v>
      </c>
      <c r="J685" s="298">
        <v>718</v>
      </c>
      <c r="K685" s="245">
        <v>3147400031</v>
      </c>
      <c r="L685" s="245" t="s">
        <v>1513</v>
      </c>
    </row>
    <row r="686" spans="5:12" ht="12.75">
      <c r="E686" s="242">
        <v>11.9948</v>
      </c>
      <c r="F686" s="148">
        <f t="shared" si="19"/>
        <v>12</v>
      </c>
      <c r="G686" s="292">
        <v>60000</v>
      </c>
      <c r="H686" s="245">
        <v>4513</v>
      </c>
      <c r="I686" s="245" t="s">
        <v>1533</v>
      </c>
      <c r="J686" s="298">
        <v>719</v>
      </c>
      <c r="K686" s="245">
        <v>3147400032</v>
      </c>
      <c r="L686" s="245" t="s">
        <v>1513</v>
      </c>
    </row>
    <row r="687" spans="5:12" ht="12.75">
      <c r="E687" s="242">
        <v>15.670999999999999</v>
      </c>
      <c r="F687" s="148">
        <f t="shared" si="19"/>
        <v>16</v>
      </c>
      <c r="G687" s="292">
        <v>80000</v>
      </c>
      <c r="H687" s="245">
        <v>525</v>
      </c>
      <c r="I687" s="245" t="s">
        <v>1533</v>
      </c>
      <c r="J687" s="298">
        <v>1021</v>
      </c>
      <c r="K687" s="245">
        <v>3039200103</v>
      </c>
      <c r="L687" s="245" t="s">
        <v>1513</v>
      </c>
    </row>
    <row r="688" spans="5:12" ht="12.75">
      <c r="E688" s="242">
        <v>25.158000000000001</v>
      </c>
      <c r="F688" s="148">
        <f t="shared" si="19"/>
        <v>26</v>
      </c>
      <c r="G688" s="292">
        <v>130000</v>
      </c>
      <c r="H688" s="245">
        <v>4326</v>
      </c>
      <c r="I688" s="245" t="s">
        <v>1533</v>
      </c>
      <c r="J688" s="298">
        <v>1023</v>
      </c>
      <c r="K688" s="245">
        <v>3039200104</v>
      </c>
      <c r="L688" s="245" t="s">
        <v>1513</v>
      </c>
    </row>
    <row r="689" spans="5:12" ht="12.75">
      <c r="E689" s="242">
        <v>24.556000000000001</v>
      </c>
      <c r="F689" s="148">
        <f t="shared" si="19"/>
        <v>25</v>
      </c>
      <c r="G689" s="292">
        <v>125000</v>
      </c>
      <c r="H689" s="245">
        <v>4327</v>
      </c>
      <c r="I689" s="245" t="s">
        <v>1533</v>
      </c>
      <c r="J689" s="298">
        <v>1024</v>
      </c>
      <c r="K689" s="245">
        <v>3039200105</v>
      </c>
      <c r="L689" s="245" t="s">
        <v>1513</v>
      </c>
    </row>
    <row r="690" spans="5:12" ht="12.75">
      <c r="E690" s="242">
        <v>13.4277</v>
      </c>
      <c r="F690" s="148">
        <f t="shared" si="19"/>
        <v>14</v>
      </c>
      <c r="G690" s="292">
        <v>70000</v>
      </c>
      <c r="H690" s="245">
        <v>1654</v>
      </c>
      <c r="I690" s="245" t="s">
        <v>1533</v>
      </c>
      <c r="J690" s="298">
        <v>827</v>
      </c>
      <c r="K690" s="245"/>
      <c r="L690" s="245" t="s">
        <v>1513</v>
      </c>
    </row>
    <row r="691" spans="5:12" ht="12.75">
      <c r="E691" s="242">
        <v>9.9162999999999997</v>
      </c>
      <c r="F691" s="148">
        <f t="shared" si="19"/>
        <v>10</v>
      </c>
      <c r="G691" s="292">
        <v>50000</v>
      </c>
      <c r="H691" s="245">
        <v>616</v>
      </c>
      <c r="I691" s="245" t="s">
        <v>1533</v>
      </c>
      <c r="J691" s="298">
        <v>1026</v>
      </c>
      <c r="K691" s="317">
        <v>3147900069</v>
      </c>
      <c r="L691" s="245" t="s">
        <v>1513</v>
      </c>
    </row>
    <row r="692" spans="5:12" ht="12.75">
      <c r="E692" s="242">
        <v>18.9495</v>
      </c>
      <c r="F692" s="148">
        <f t="shared" si="19"/>
        <v>19</v>
      </c>
      <c r="G692" s="292">
        <v>95000</v>
      </c>
      <c r="H692" s="302">
        <v>618</v>
      </c>
      <c r="I692" s="245" t="s">
        <v>1533</v>
      </c>
      <c r="J692" s="298">
        <v>1029</v>
      </c>
      <c r="K692" s="318">
        <v>3147900070</v>
      </c>
      <c r="L692" s="314" t="s">
        <v>1513</v>
      </c>
    </row>
    <row r="693" spans="5:12" ht="15">
      <c r="E693" s="403">
        <v>23.273599999999998</v>
      </c>
      <c r="F693" s="148">
        <f t="shared" si="19"/>
        <v>24</v>
      </c>
      <c r="G693" s="292">
        <v>120000</v>
      </c>
      <c r="H693" s="403">
        <v>1716</v>
      </c>
      <c r="I693" s="245" t="s">
        <v>1533</v>
      </c>
      <c r="J693" s="315">
        <v>781</v>
      </c>
      <c r="K693" s="403">
        <v>3020900166</v>
      </c>
      <c r="L693" s="403" t="s">
        <v>1513</v>
      </c>
    </row>
    <row r="694" spans="5:12" ht="15">
      <c r="E694" s="403"/>
      <c r="F694" s="148">
        <f t="shared" si="19"/>
        <v>0</v>
      </c>
      <c r="G694" s="292"/>
      <c r="H694" s="403"/>
      <c r="I694" s="245" t="s">
        <v>1533</v>
      </c>
      <c r="J694" s="315">
        <v>780</v>
      </c>
      <c r="K694" s="403"/>
      <c r="L694" s="403"/>
    </row>
    <row r="695" spans="5:12" ht="15">
      <c r="E695" s="403"/>
      <c r="F695" s="148">
        <f t="shared" si="19"/>
        <v>0</v>
      </c>
      <c r="G695" s="292"/>
      <c r="H695" s="403"/>
      <c r="I695" s="245" t="s">
        <v>1533</v>
      </c>
      <c r="J695" s="315">
        <v>779</v>
      </c>
      <c r="K695" s="403"/>
      <c r="L695" s="403"/>
    </row>
    <row r="696" spans="5:12" ht="15">
      <c r="E696" s="299">
        <v>6.1239999999999997</v>
      </c>
      <c r="F696" s="148">
        <f t="shared" si="19"/>
        <v>7</v>
      </c>
      <c r="G696" s="292">
        <v>35000</v>
      </c>
      <c r="H696" s="299">
        <v>1714</v>
      </c>
      <c r="I696" s="245" t="s">
        <v>1539</v>
      </c>
      <c r="J696" s="315">
        <v>778</v>
      </c>
      <c r="K696" s="299">
        <v>3020900165</v>
      </c>
      <c r="L696" s="298" t="s">
        <v>1552</v>
      </c>
    </row>
    <row r="697" spans="5:12" ht="15">
      <c r="E697" s="403">
        <v>15.120699999999999</v>
      </c>
      <c r="F697" s="148">
        <f t="shared" si="19"/>
        <v>16</v>
      </c>
      <c r="G697" s="292">
        <v>80000</v>
      </c>
      <c r="H697" s="403">
        <v>1717</v>
      </c>
      <c r="I697" s="245" t="s">
        <v>1533</v>
      </c>
      <c r="J697" s="315">
        <v>782</v>
      </c>
      <c r="K697" s="403">
        <v>3020900170</v>
      </c>
      <c r="L697" s="403" t="s">
        <v>1513</v>
      </c>
    </row>
    <row r="698" spans="5:12" ht="15">
      <c r="E698" s="403"/>
      <c r="F698" s="148">
        <f t="shared" si="19"/>
        <v>0</v>
      </c>
      <c r="G698" s="292"/>
      <c r="H698" s="403"/>
      <c r="I698" s="245" t="s">
        <v>1533</v>
      </c>
      <c r="J698" s="315">
        <v>783</v>
      </c>
      <c r="K698" s="403"/>
      <c r="L698" s="403"/>
    </row>
    <row r="699" spans="5:12" ht="15">
      <c r="E699" s="242">
        <v>7.1180000000000003</v>
      </c>
      <c r="F699" s="148">
        <f t="shared" si="19"/>
        <v>8</v>
      </c>
      <c r="G699" s="292">
        <v>40000</v>
      </c>
      <c r="H699" s="299">
        <v>1713</v>
      </c>
      <c r="I699" s="245" t="s">
        <v>1539</v>
      </c>
      <c r="J699" s="298"/>
      <c r="K699" s="299">
        <v>3020900164</v>
      </c>
      <c r="L699" s="298" t="s">
        <v>1552</v>
      </c>
    </row>
    <row r="700" spans="5:12" ht="15">
      <c r="E700" s="242">
        <v>20.953800000000001</v>
      </c>
      <c r="F700" s="148">
        <f t="shared" si="19"/>
        <v>21</v>
      </c>
      <c r="G700" s="292">
        <v>210000</v>
      </c>
      <c r="H700" s="299">
        <v>1680</v>
      </c>
      <c r="I700" s="245" t="s">
        <v>1536</v>
      </c>
      <c r="J700" s="315">
        <v>697</v>
      </c>
      <c r="K700" s="299">
        <v>3034300094</v>
      </c>
      <c r="L700" s="298" t="s">
        <v>1513</v>
      </c>
    </row>
    <row r="701" spans="5:12" ht="15">
      <c r="E701" s="242">
        <v>50.350700000000003</v>
      </c>
      <c r="F701" s="148">
        <f t="shared" si="19"/>
        <v>51</v>
      </c>
      <c r="G701" s="292">
        <v>510000</v>
      </c>
      <c r="H701" s="299">
        <v>1783</v>
      </c>
      <c r="I701" s="245" t="s">
        <v>1536</v>
      </c>
      <c r="J701" s="315">
        <v>699</v>
      </c>
      <c r="K701" s="299">
        <v>3034300095</v>
      </c>
      <c r="L701" s="244" t="s">
        <v>1513</v>
      </c>
    </row>
    <row r="702" spans="5:12" ht="15">
      <c r="E702" s="242">
        <v>74.539100000000005</v>
      </c>
      <c r="F702" s="148">
        <f t="shared" si="19"/>
        <v>75</v>
      </c>
      <c r="G702" s="292">
        <v>750000</v>
      </c>
      <c r="H702" s="299">
        <v>1782</v>
      </c>
      <c r="I702" s="245" t="s">
        <v>1536</v>
      </c>
      <c r="J702" s="315">
        <v>698</v>
      </c>
      <c r="K702" s="299">
        <v>3034300095</v>
      </c>
      <c r="L702" s="245" t="s">
        <v>1513</v>
      </c>
    </row>
    <row r="703" spans="5:12" ht="15">
      <c r="E703" s="242">
        <v>55.853999999999999</v>
      </c>
      <c r="F703" s="148">
        <f t="shared" si="19"/>
        <v>56</v>
      </c>
      <c r="G703" s="292">
        <v>560000</v>
      </c>
      <c r="H703" s="299">
        <v>1784</v>
      </c>
      <c r="I703" s="245" t="s">
        <v>1536</v>
      </c>
      <c r="J703" s="315">
        <v>700</v>
      </c>
      <c r="K703" s="299">
        <v>3034300096</v>
      </c>
      <c r="L703" s="245" t="s">
        <v>1513</v>
      </c>
    </row>
    <row r="704" spans="5:12" ht="15">
      <c r="E704" s="242">
        <v>40.441600000000001</v>
      </c>
      <c r="F704" s="148">
        <f t="shared" si="19"/>
        <v>41</v>
      </c>
      <c r="G704" s="292">
        <v>410000</v>
      </c>
      <c r="H704" s="299">
        <v>1785</v>
      </c>
      <c r="I704" s="245" t="s">
        <v>1536</v>
      </c>
      <c r="J704" s="315">
        <v>881</v>
      </c>
      <c r="K704" s="299">
        <v>3034300096</v>
      </c>
      <c r="L704" s="245" t="s">
        <v>1513</v>
      </c>
    </row>
    <row r="705" spans="5:12" ht="15">
      <c r="E705" s="242">
        <v>40.839599999999997</v>
      </c>
      <c r="F705" s="148">
        <f t="shared" si="19"/>
        <v>41</v>
      </c>
      <c r="G705" s="292">
        <v>410000</v>
      </c>
      <c r="H705" s="299">
        <v>1678</v>
      </c>
      <c r="I705" s="245" t="s">
        <v>1536</v>
      </c>
      <c r="J705" s="315">
        <v>695</v>
      </c>
      <c r="K705" s="299">
        <v>3034300092</v>
      </c>
      <c r="L705" s="245" t="s">
        <v>1513</v>
      </c>
    </row>
    <row r="706" spans="5:12" ht="15">
      <c r="E706" s="242">
        <v>24.995699999999999</v>
      </c>
      <c r="F706" s="148">
        <f t="shared" si="19"/>
        <v>25</v>
      </c>
      <c r="G706" s="292">
        <v>250000</v>
      </c>
      <c r="H706" s="299">
        <v>1679</v>
      </c>
      <c r="I706" s="245" t="s">
        <v>1536</v>
      </c>
      <c r="J706" s="315">
        <v>696</v>
      </c>
      <c r="K706" s="299">
        <v>3034300093</v>
      </c>
      <c r="L706" s="245" t="s">
        <v>1513</v>
      </c>
    </row>
    <row r="707" spans="5:12" ht="15">
      <c r="E707" s="242">
        <v>163.453</v>
      </c>
      <c r="F707" s="148">
        <f t="shared" si="19"/>
        <v>164</v>
      </c>
      <c r="G707" s="292">
        <v>820000</v>
      </c>
      <c r="H707" s="245">
        <v>1746</v>
      </c>
      <c r="I707" s="245" t="s">
        <v>1535</v>
      </c>
      <c r="J707" s="245">
        <v>786</v>
      </c>
      <c r="K707" s="299">
        <v>3017800020</v>
      </c>
      <c r="L707" s="245" t="s">
        <v>1410</v>
      </c>
    </row>
    <row r="708" spans="5:12" ht="15">
      <c r="E708" s="242">
        <v>115.6044</v>
      </c>
      <c r="F708" s="148">
        <f t="shared" si="19"/>
        <v>116</v>
      </c>
      <c r="G708" s="292">
        <v>580000</v>
      </c>
      <c r="H708" s="245">
        <v>1747</v>
      </c>
      <c r="I708" s="245" t="s">
        <v>1535</v>
      </c>
      <c r="J708" s="245">
        <v>787</v>
      </c>
      <c r="K708" s="299">
        <v>3017800021</v>
      </c>
      <c r="L708" s="245" t="s">
        <v>1410</v>
      </c>
    </row>
    <row r="709" spans="5:12" ht="15">
      <c r="E709" s="242">
        <v>137.06110000000001</v>
      </c>
      <c r="F709" s="148">
        <f t="shared" si="19"/>
        <v>138</v>
      </c>
      <c r="G709" s="292">
        <v>690000</v>
      </c>
      <c r="H709" s="245">
        <v>1748</v>
      </c>
      <c r="I709" s="245" t="s">
        <v>1530</v>
      </c>
      <c r="J709" s="245">
        <v>788</v>
      </c>
      <c r="K709" s="299">
        <v>3017800022</v>
      </c>
      <c r="L709" s="245" t="s">
        <v>1410</v>
      </c>
    </row>
    <row r="710" spans="5:12" ht="15">
      <c r="E710" s="242">
        <v>558.10209999999995</v>
      </c>
      <c r="F710" s="148">
        <f t="shared" si="19"/>
        <v>559</v>
      </c>
      <c r="G710" s="292">
        <v>2795000</v>
      </c>
      <c r="H710" s="245">
        <v>1750</v>
      </c>
      <c r="I710" s="245" t="s">
        <v>1530</v>
      </c>
      <c r="J710" s="245">
        <v>789</v>
      </c>
      <c r="K710" s="299">
        <v>3017800023</v>
      </c>
      <c r="L710" s="245" t="s">
        <v>1410</v>
      </c>
    </row>
    <row r="711" spans="5:12" ht="15">
      <c r="E711" s="242">
        <v>200.93029999999999</v>
      </c>
      <c r="F711" s="148">
        <f t="shared" si="19"/>
        <v>201</v>
      </c>
      <c r="G711" s="292">
        <v>1005000</v>
      </c>
      <c r="H711" s="304">
        <v>1749</v>
      </c>
      <c r="I711" s="245" t="s">
        <v>1530</v>
      </c>
      <c r="J711" s="245">
        <v>790</v>
      </c>
      <c r="K711" s="299">
        <v>3017800024</v>
      </c>
      <c r="L711" s="245" t="s">
        <v>1410</v>
      </c>
    </row>
    <row r="712" spans="5:12" ht="15">
      <c r="E712" s="242">
        <v>32.2102</v>
      </c>
      <c r="F712" s="148">
        <f t="shared" si="19"/>
        <v>33</v>
      </c>
      <c r="G712" s="292">
        <v>165000</v>
      </c>
      <c r="H712" s="302">
        <v>1656</v>
      </c>
      <c r="I712" s="245" t="s">
        <v>1530</v>
      </c>
      <c r="J712" s="245">
        <v>829</v>
      </c>
      <c r="K712" s="299">
        <v>3042800361</v>
      </c>
      <c r="L712" s="245" t="s">
        <v>1410</v>
      </c>
    </row>
    <row r="713" spans="5:12" ht="15">
      <c r="E713" s="242">
        <v>544.62890000000004</v>
      </c>
      <c r="F713" s="148">
        <f t="shared" si="19"/>
        <v>545</v>
      </c>
      <c r="G713" s="292">
        <v>2725000</v>
      </c>
      <c r="H713" s="245">
        <v>4712</v>
      </c>
      <c r="I713" s="245" t="s">
        <v>1530</v>
      </c>
      <c r="J713" s="245">
        <v>1206</v>
      </c>
      <c r="K713" s="299">
        <v>3042800362</v>
      </c>
      <c r="L713" s="245" t="s">
        <v>1410</v>
      </c>
    </row>
    <row r="714" spans="5:12" ht="15">
      <c r="E714" s="242">
        <v>115.1621</v>
      </c>
      <c r="F714" s="148">
        <f t="shared" si="19"/>
        <v>116</v>
      </c>
      <c r="G714" s="292">
        <v>580000</v>
      </c>
      <c r="H714" s="245">
        <v>1657</v>
      </c>
      <c r="I714" s="245" t="s">
        <v>1530</v>
      </c>
      <c r="J714" s="245">
        <v>830</v>
      </c>
      <c r="K714" s="299">
        <v>3042800363</v>
      </c>
      <c r="L714" s="245" t="s">
        <v>1410</v>
      </c>
    </row>
    <row r="715" spans="5:12" ht="15">
      <c r="E715" s="242">
        <v>15.015000000000001</v>
      </c>
      <c r="F715" s="148">
        <f t="shared" si="19"/>
        <v>16</v>
      </c>
      <c r="G715" s="292">
        <v>80000</v>
      </c>
      <c r="H715" s="245">
        <v>1719</v>
      </c>
      <c r="I715" s="245" t="s">
        <v>1530</v>
      </c>
      <c r="J715" s="245">
        <v>755</v>
      </c>
      <c r="K715" s="15">
        <v>3020900168</v>
      </c>
      <c r="L715" s="245" t="s">
        <v>1410</v>
      </c>
    </row>
    <row r="716" spans="5:12" ht="15">
      <c r="E716" s="242">
        <v>28.798999999999999</v>
      </c>
      <c r="F716" s="148">
        <f t="shared" si="19"/>
        <v>29</v>
      </c>
      <c r="G716" s="292">
        <v>145000</v>
      </c>
      <c r="H716" s="245">
        <v>1720</v>
      </c>
      <c r="I716" s="245" t="s">
        <v>1530</v>
      </c>
      <c r="J716" s="245">
        <v>756</v>
      </c>
      <c r="K716" s="15">
        <v>3020900169</v>
      </c>
      <c r="L716" s="245" t="s">
        <v>1410</v>
      </c>
    </row>
    <row r="717" spans="5:12" ht="12.75">
      <c r="E717" s="242">
        <v>91.521699999999996</v>
      </c>
      <c r="F717" s="148">
        <f t="shared" si="19"/>
        <v>92</v>
      </c>
      <c r="G717" s="292">
        <v>460000</v>
      </c>
      <c r="H717" s="245">
        <v>1721</v>
      </c>
      <c r="I717" s="245" t="s">
        <v>1530</v>
      </c>
      <c r="J717" s="245">
        <v>757</v>
      </c>
      <c r="K717" s="245"/>
      <c r="L717" s="245" t="s">
        <v>1410</v>
      </c>
    </row>
    <row r="718" spans="5:12" ht="12.75">
      <c r="E718" s="242">
        <v>38.089300000000001</v>
      </c>
      <c r="F718" s="148">
        <f t="shared" si="19"/>
        <v>39</v>
      </c>
      <c r="G718" s="292">
        <v>195000</v>
      </c>
      <c r="H718" s="245">
        <v>1722</v>
      </c>
      <c r="I718" s="245" t="s">
        <v>1530</v>
      </c>
      <c r="J718" s="245">
        <v>758</v>
      </c>
      <c r="K718" s="245"/>
      <c r="L718" s="245" t="s">
        <v>1410</v>
      </c>
    </row>
    <row r="719" spans="5:12" ht="12.75">
      <c r="E719" s="242">
        <v>41.390900000000002</v>
      </c>
      <c r="F719" s="148">
        <f t="shared" si="19"/>
        <v>42</v>
      </c>
      <c r="G719" s="292">
        <v>210000</v>
      </c>
      <c r="H719" s="245">
        <v>1723</v>
      </c>
      <c r="I719" s="245" t="s">
        <v>1533</v>
      </c>
      <c r="J719" s="245">
        <v>759</v>
      </c>
      <c r="K719" s="245"/>
      <c r="L719" s="245" t="s">
        <v>1513</v>
      </c>
    </row>
    <row r="720" spans="5:12" ht="15">
      <c r="E720" s="242">
        <v>7.9531000000000001</v>
      </c>
      <c r="F720" s="148">
        <f t="shared" si="19"/>
        <v>8</v>
      </c>
      <c r="G720" s="292">
        <v>40000</v>
      </c>
      <c r="H720" s="245">
        <v>1724</v>
      </c>
      <c r="I720" s="245" t="s">
        <v>1533</v>
      </c>
      <c r="J720" s="245">
        <v>760</v>
      </c>
      <c r="K720" s="299"/>
      <c r="L720" s="245" t="s">
        <v>1513</v>
      </c>
    </row>
    <row r="721" spans="5:12" ht="15">
      <c r="E721" s="242">
        <v>45.607100000000003</v>
      </c>
      <c r="F721" s="148">
        <f t="shared" si="19"/>
        <v>46</v>
      </c>
      <c r="G721" s="292">
        <v>230000</v>
      </c>
      <c r="H721" s="245">
        <v>1718</v>
      </c>
      <c r="I721" s="245" t="s">
        <v>1533</v>
      </c>
      <c r="J721" s="245">
        <v>754</v>
      </c>
      <c r="K721" s="299">
        <v>3020900167</v>
      </c>
      <c r="L721" s="245" t="s">
        <v>1513</v>
      </c>
    </row>
    <row r="722" spans="5:12" ht="15">
      <c r="E722" s="242">
        <v>9.1013000000000002</v>
      </c>
      <c r="F722" s="148">
        <f t="shared" si="19"/>
        <v>10</v>
      </c>
      <c r="G722" s="292">
        <v>50000</v>
      </c>
      <c r="H722" s="245">
        <v>620</v>
      </c>
      <c r="I722" s="245" t="s">
        <v>1533</v>
      </c>
      <c r="J722" s="245">
        <v>1031</v>
      </c>
      <c r="K722" s="299">
        <v>3147900072</v>
      </c>
      <c r="L722" s="245" t="s">
        <v>1513</v>
      </c>
    </row>
    <row r="723" spans="5:12" ht="15">
      <c r="E723" s="242">
        <v>8.6516000000000002</v>
      </c>
      <c r="F723" s="148">
        <f t="shared" si="19"/>
        <v>9</v>
      </c>
      <c r="G723" s="292">
        <v>45000</v>
      </c>
      <c r="H723" s="245">
        <v>621</v>
      </c>
      <c r="I723" s="245" t="s">
        <v>1533</v>
      </c>
      <c r="J723" s="245">
        <v>1032</v>
      </c>
      <c r="K723" s="299">
        <v>3147900073</v>
      </c>
      <c r="L723" s="245" t="s">
        <v>1513</v>
      </c>
    </row>
    <row r="724" spans="5:12" ht="15">
      <c r="E724" s="242">
        <v>41.537199999999999</v>
      </c>
      <c r="F724" s="148">
        <f t="shared" si="19"/>
        <v>42</v>
      </c>
      <c r="G724" s="292">
        <v>210000</v>
      </c>
      <c r="H724" s="245">
        <v>622</v>
      </c>
      <c r="I724" s="245" t="s">
        <v>1533</v>
      </c>
      <c r="J724" s="245">
        <v>1033</v>
      </c>
      <c r="K724" s="299">
        <v>3147900074</v>
      </c>
      <c r="L724" s="245" t="s">
        <v>1513</v>
      </c>
    </row>
    <row r="725" spans="5:12" ht="15">
      <c r="E725" s="242">
        <v>15.1877</v>
      </c>
      <c r="F725" s="148">
        <f t="shared" si="19"/>
        <v>16</v>
      </c>
      <c r="G725" s="292">
        <v>80000</v>
      </c>
      <c r="H725" s="245">
        <v>623</v>
      </c>
      <c r="I725" s="245" t="s">
        <v>1533</v>
      </c>
      <c r="J725" s="298">
        <v>1034</v>
      </c>
      <c r="K725" s="299">
        <v>3147900075</v>
      </c>
      <c r="L725" s="245" t="s">
        <v>1513</v>
      </c>
    </row>
    <row r="726" spans="5:12" ht="15">
      <c r="E726" s="242">
        <v>4.7393999999999998</v>
      </c>
      <c r="F726" s="148">
        <f t="shared" si="19"/>
        <v>5</v>
      </c>
      <c r="G726" s="292">
        <v>25000</v>
      </c>
      <c r="H726" s="245">
        <v>4514</v>
      </c>
      <c r="I726" s="245" t="s">
        <v>1533</v>
      </c>
      <c r="J726" s="298">
        <v>720</v>
      </c>
      <c r="K726" s="299">
        <v>3147400033</v>
      </c>
      <c r="L726" s="245" t="s">
        <v>1513</v>
      </c>
    </row>
    <row r="727" spans="5:12" ht="15">
      <c r="E727" s="242">
        <v>4.3601000000000001</v>
      </c>
      <c r="F727" s="148">
        <f t="shared" si="19"/>
        <v>5</v>
      </c>
      <c r="G727" s="292">
        <v>25000</v>
      </c>
      <c r="H727" s="245">
        <v>4536</v>
      </c>
      <c r="I727" s="245" t="s">
        <v>1533</v>
      </c>
      <c r="J727" s="298">
        <v>723</v>
      </c>
      <c r="K727" s="299">
        <v>3147400035</v>
      </c>
      <c r="L727" s="245" t="s">
        <v>1513</v>
      </c>
    </row>
    <row r="728" spans="5:12" ht="15">
      <c r="E728" s="242">
        <v>40.811700000000002</v>
      </c>
      <c r="F728" s="148">
        <f t="shared" si="19"/>
        <v>41</v>
      </c>
      <c r="G728" s="292">
        <v>205000</v>
      </c>
      <c r="H728" s="302">
        <v>4538</v>
      </c>
      <c r="I728" s="245" t="s">
        <v>1533</v>
      </c>
      <c r="J728" s="298">
        <v>721</v>
      </c>
      <c r="K728" s="299">
        <v>3147400034</v>
      </c>
      <c r="L728" s="314" t="s">
        <v>1513</v>
      </c>
    </row>
    <row r="729" spans="5:12" ht="15">
      <c r="E729" s="242">
        <v>22.895199999999999</v>
      </c>
      <c r="F729" s="148">
        <f t="shared" si="19"/>
        <v>23</v>
      </c>
      <c r="G729" s="292">
        <v>115000</v>
      </c>
      <c r="H729" s="245">
        <v>4526</v>
      </c>
      <c r="I729" s="245" t="s">
        <v>1533</v>
      </c>
      <c r="J729" s="298">
        <v>1332</v>
      </c>
      <c r="K729" s="299">
        <v>3147400036</v>
      </c>
      <c r="L729" s="314" t="s">
        <v>1513</v>
      </c>
    </row>
    <row r="730" spans="5:12" ht="15">
      <c r="E730" s="242">
        <v>23.632999999999999</v>
      </c>
      <c r="F730" s="148">
        <f t="shared" si="19"/>
        <v>24</v>
      </c>
      <c r="G730" s="292">
        <v>120000</v>
      </c>
      <c r="H730" s="245">
        <v>1559</v>
      </c>
      <c r="I730" s="245" t="s">
        <v>1533</v>
      </c>
      <c r="J730" s="298">
        <v>1748</v>
      </c>
      <c r="K730" s="299">
        <v>3026600154</v>
      </c>
      <c r="L730" s="314" t="s">
        <v>1513</v>
      </c>
    </row>
    <row r="731" spans="5:12" ht="15">
      <c r="E731" s="242">
        <v>18.588000000000001</v>
      </c>
      <c r="F731" s="148">
        <f t="shared" si="19"/>
        <v>19</v>
      </c>
      <c r="G731" s="292">
        <v>95000</v>
      </c>
      <c r="H731" s="245">
        <v>1560</v>
      </c>
      <c r="I731" s="245" t="s">
        <v>1533</v>
      </c>
      <c r="J731" s="245">
        <v>1749</v>
      </c>
      <c r="K731" s="299">
        <v>3026600155</v>
      </c>
      <c r="L731" s="314" t="s">
        <v>1513</v>
      </c>
    </row>
    <row r="732" spans="5:12" ht="15">
      <c r="E732" s="242">
        <v>61.407200000000003</v>
      </c>
      <c r="F732" s="148">
        <f t="shared" si="19"/>
        <v>62</v>
      </c>
      <c r="G732" s="292">
        <v>620000</v>
      </c>
      <c r="H732" s="245">
        <v>1786</v>
      </c>
      <c r="I732" s="245" t="s">
        <v>1540</v>
      </c>
      <c r="J732" s="245">
        <v>882</v>
      </c>
      <c r="K732" s="299">
        <v>3034300097</v>
      </c>
      <c r="L732" s="314" t="s">
        <v>1513</v>
      </c>
    </row>
    <row r="733" spans="5:12" ht="15">
      <c r="E733" s="242">
        <v>105.61499999999999</v>
      </c>
      <c r="F733" s="148">
        <f t="shared" si="19"/>
        <v>106</v>
      </c>
      <c r="G733" s="292">
        <v>1060000</v>
      </c>
      <c r="H733" s="245">
        <v>1788</v>
      </c>
      <c r="I733" s="245" t="s">
        <v>1540</v>
      </c>
      <c r="J733" s="245">
        <v>883</v>
      </c>
      <c r="K733" s="299">
        <v>3034300098</v>
      </c>
      <c r="L733" s="314" t="s">
        <v>1513</v>
      </c>
    </row>
    <row r="734" spans="5:12" ht="15">
      <c r="E734" s="242">
        <v>304.0421</v>
      </c>
      <c r="F734" s="148">
        <f t="shared" si="19"/>
        <v>305</v>
      </c>
      <c r="G734" s="292">
        <v>3050000</v>
      </c>
      <c r="H734" s="245">
        <v>1791</v>
      </c>
      <c r="I734" s="245" t="s">
        <v>1540</v>
      </c>
      <c r="J734" s="245">
        <v>885</v>
      </c>
      <c r="K734" s="299">
        <v>3034300100</v>
      </c>
      <c r="L734" s="314" t="s">
        <v>1513</v>
      </c>
    </row>
    <row r="735" spans="5:12" ht="15">
      <c r="E735" s="242">
        <v>72.938199999999995</v>
      </c>
      <c r="F735" s="148">
        <f t="shared" si="19"/>
        <v>73</v>
      </c>
      <c r="G735" s="292">
        <v>365000</v>
      </c>
      <c r="H735" s="245">
        <v>1798</v>
      </c>
      <c r="I735" s="245" t="s">
        <v>1529</v>
      </c>
      <c r="J735" s="245">
        <v>884</v>
      </c>
      <c r="K735" s="299">
        <v>3034300099</v>
      </c>
      <c r="L735" s="314" t="s">
        <v>1513</v>
      </c>
    </row>
    <row r="736" spans="5:12" ht="15">
      <c r="E736" s="242">
        <v>82.335999999999999</v>
      </c>
      <c r="F736" s="148">
        <f t="shared" si="19"/>
        <v>83</v>
      </c>
      <c r="G736" s="292">
        <v>415000</v>
      </c>
      <c r="H736" s="245">
        <v>1793</v>
      </c>
      <c r="I736" s="245" t="s">
        <v>1529</v>
      </c>
      <c r="J736" s="245">
        <v>888</v>
      </c>
      <c r="K736" s="299">
        <v>3034300101</v>
      </c>
      <c r="L736" s="314" t="s">
        <v>1513</v>
      </c>
    </row>
    <row r="737" spans="5:12" ht="15">
      <c r="E737" s="242">
        <v>33.368899999999996</v>
      </c>
      <c r="F737" s="148">
        <f t="shared" si="19"/>
        <v>34</v>
      </c>
      <c r="G737" s="292">
        <v>340000</v>
      </c>
      <c r="H737" s="245">
        <v>1794</v>
      </c>
      <c r="I737" s="245" t="s">
        <v>1540</v>
      </c>
      <c r="J737" s="245">
        <v>889</v>
      </c>
      <c r="K737" s="299">
        <v>3034300103</v>
      </c>
      <c r="L737" s="314" t="s">
        <v>1513</v>
      </c>
    </row>
    <row r="738" spans="5:12" ht="15.75" thickBot="1">
      <c r="E738" s="242">
        <v>33.368899999999996</v>
      </c>
      <c r="F738" s="148">
        <f t="shared" si="19"/>
        <v>34</v>
      </c>
      <c r="G738" s="292">
        <v>340000</v>
      </c>
      <c r="H738" s="245">
        <v>1795</v>
      </c>
      <c r="I738" s="245" t="s">
        <v>1540</v>
      </c>
      <c r="J738" s="245">
        <v>890</v>
      </c>
      <c r="K738" s="299">
        <v>303400103</v>
      </c>
      <c r="L738" s="314" t="s">
        <v>1513</v>
      </c>
    </row>
    <row r="739" spans="5:12" ht="15">
      <c r="E739" s="305">
        <v>373.74950000000001</v>
      </c>
      <c r="F739" s="148">
        <f t="shared" si="19"/>
        <v>374</v>
      </c>
      <c r="G739" s="292">
        <v>3740000</v>
      </c>
      <c r="H739" s="245">
        <v>1658</v>
      </c>
      <c r="I739" s="245" t="s">
        <v>1541</v>
      </c>
      <c r="J739" s="245">
        <v>831</v>
      </c>
      <c r="K739" s="299"/>
      <c r="L739" s="245" t="s">
        <v>1549</v>
      </c>
    </row>
    <row r="740" spans="5:12" ht="15">
      <c r="E740" s="243">
        <v>497.98739999999998</v>
      </c>
      <c r="F740" s="148">
        <f t="shared" ref="F740:F801" si="20">ROUNDUP(E740,0)</f>
        <v>498</v>
      </c>
      <c r="G740" s="292">
        <v>996000</v>
      </c>
      <c r="H740" s="245">
        <v>4713</v>
      </c>
      <c r="I740" s="245" t="s">
        <v>1542</v>
      </c>
      <c r="J740" s="245"/>
      <c r="K740" s="299">
        <v>3043800265</v>
      </c>
      <c r="L740" s="245" t="s">
        <v>1553</v>
      </c>
    </row>
    <row r="741" spans="5:12" ht="15">
      <c r="E741" s="243">
        <v>81.217699999999994</v>
      </c>
      <c r="F741" s="148">
        <f t="shared" si="20"/>
        <v>82</v>
      </c>
      <c r="G741" s="292">
        <v>505120</v>
      </c>
      <c r="H741" s="245">
        <v>1659</v>
      </c>
      <c r="I741" s="245" t="s">
        <v>1542</v>
      </c>
      <c r="J741" s="245">
        <v>832</v>
      </c>
      <c r="K741" s="299">
        <v>3043800266</v>
      </c>
      <c r="L741" s="245" t="s">
        <v>1410</v>
      </c>
    </row>
    <row r="742" spans="5:12" ht="15">
      <c r="E742" s="299">
        <v>58.8872</v>
      </c>
      <c r="F742" s="148">
        <f t="shared" si="20"/>
        <v>59</v>
      </c>
      <c r="G742" s="292">
        <v>295000</v>
      </c>
      <c r="H742" s="314">
        <v>1725</v>
      </c>
      <c r="I742" s="245" t="s">
        <v>1530</v>
      </c>
      <c r="J742" s="245">
        <v>841</v>
      </c>
      <c r="K742" s="315">
        <v>3020900171</v>
      </c>
      <c r="L742" s="245" t="s">
        <v>1410</v>
      </c>
    </row>
    <row r="743" spans="5:12" ht="12.75">
      <c r="E743" s="403">
        <v>18.165600000000001</v>
      </c>
      <c r="F743" s="148">
        <f t="shared" si="20"/>
        <v>19</v>
      </c>
      <c r="G743" s="292">
        <v>95000</v>
      </c>
      <c r="H743" s="401">
        <v>1726</v>
      </c>
      <c r="I743" s="245" t="s">
        <v>1530</v>
      </c>
      <c r="J743" s="245">
        <v>842</v>
      </c>
      <c r="K743" s="401"/>
      <c r="L743" s="245" t="s">
        <v>1410</v>
      </c>
    </row>
    <row r="744" spans="5:12" ht="12.75">
      <c r="E744" s="403"/>
      <c r="F744" s="148">
        <f t="shared" si="20"/>
        <v>0</v>
      </c>
      <c r="G744" s="292"/>
      <c r="H744" s="402"/>
      <c r="I744" s="245" t="s">
        <v>1530</v>
      </c>
      <c r="J744" s="245">
        <v>843</v>
      </c>
      <c r="K744" s="402"/>
      <c r="L744" s="245" t="s">
        <v>1410</v>
      </c>
    </row>
    <row r="745" spans="5:12" ht="15">
      <c r="E745" s="299">
        <v>4.7103999999999999</v>
      </c>
      <c r="F745" s="148">
        <f t="shared" si="20"/>
        <v>5</v>
      </c>
      <c r="G745" s="292">
        <v>25000</v>
      </c>
      <c r="H745" s="244">
        <v>4515</v>
      </c>
      <c r="I745" s="245" t="s">
        <v>1530</v>
      </c>
      <c r="J745" s="245">
        <v>1334</v>
      </c>
      <c r="K745" s="315">
        <v>3147400037</v>
      </c>
      <c r="L745" s="245" t="s">
        <v>1410</v>
      </c>
    </row>
    <row r="746" spans="5:12" ht="15">
      <c r="E746" s="299">
        <v>76.206699999999998</v>
      </c>
      <c r="F746" s="148">
        <f t="shared" si="20"/>
        <v>77</v>
      </c>
      <c r="G746" s="292">
        <v>385000</v>
      </c>
      <c r="H746" s="245">
        <v>4516</v>
      </c>
      <c r="I746" s="245" t="s">
        <v>1530</v>
      </c>
      <c r="J746" s="245">
        <v>1335</v>
      </c>
      <c r="K746" s="315">
        <v>3147400038</v>
      </c>
      <c r="L746" s="245" t="s">
        <v>1410</v>
      </c>
    </row>
    <row r="747" spans="5:12" ht="15">
      <c r="E747" s="299">
        <v>22.307300000000001</v>
      </c>
      <c r="F747" s="148">
        <f t="shared" si="20"/>
        <v>23</v>
      </c>
      <c r="G747" s="292">
        <v>115000</v>
      </c>
      <c r="H747" s="245">
        <v>4529</v>
      </c>
      <c r="I747" s="245" t="s">
        <v>1530</v>
      </c>
      <c r="J747" s="245">
        <v>1336</v>
      </c>
      <c r="K747" s="315">
        <v>3147400039</v>
      </c>
      <c r="L747" s="245" t="s">
        <v>1410</v>
      </c>
    </row>
    <row r="748" spans="5:12" ht="15">
      <c r="E748" s="299">
        <v>25.786300000000001</v>
      </c>
      <c r="F748" s="148">
        <f t="shared" si="20"/>
        <v>26</v>
      </c>
      <c r="G748" s="292">
        <v>130000</v>
      </c>
      <c r="H748" s="245">
        <v>4530</v>
      </c>
      <c r="I748" s="245" t="s">
        <v>1530</v>
      </c>
      <c r="J748" s="245">
        <v>1343</v>
      </c>
      <c r="K748" s="315">
        <v>3147400040</v>
      </c>
      <c r="L748" s="245" t="s">
        <v>1410</v>
      </c>
    </row>
    <row r="749" spans="5:12" ht="15">
      <c r="E749" s="299">
        <v>25.606100000000001</v>
      </c>
      <c r="F749" s="148">
        <f t="shared" si="20"/>
        <v>26</v>
      </c>
      <c r="G749" s="292">
        <v>130000</v>
      </c>
      <c r="H749" s="245">
        <v>4531</v>
      </c>
      <c r="I749" s="245" t="s">
        <v>1530</v>
      </c>
      <c r="J749" s="245">
        <v>1344</v>
      </c>
      <c r="K749" s="315">
        <v>3147400041</v>
      </c>
      <c r="L749" s="245" t="s">
        <v>1410</v>
      </c>
    </row>
    <row r="750" spans="5:12" ht="15">
      <c r="E750" s="299">
        <v>6.7747000000000002</v>
      </c>
      <c r="F750" s="148">
        <f t="shared" si="20"/>
        <v>7</v>
      </c>
      <c r="G750" s="292">
        <v>35000</v>
      </c>
      <c r="H750" s="245">
        <v>4532</v>
      </c>
      <c r="I750" s="245" t="s">
        <v>1533</v>
      </c>
      <c r="J750" s="245">
        <v>1346</v>
      </c>
      <c r="K750" s="315">
        <v>3147400042</v>
      </c>
      <c r="L750" s="245" t="s">
        <v>1513</v>
      </c>
    </row>
    <row r="751" spans="5:12" ht="15">
      <c r="E751" s="299">
        <v>244.1097</v>
      </c>
      <c r="F751" s="148">
        <f t="shared" si="20"/>
        <v>245</v>
      </c>
      <c r="G751" s="292">
        <v>1225000</v>
      </c>
      <c r="H751" s="245">
        <v>1751</v>
      </c>
      <c r="I751" s="245" t="s">
        <v>1533</v>
      </c>
      <c r="J751" s="245">
        <v>791</v>
      </c>
      <c r="K751" s="315">
        <v>3017800026</v>
      </c>
      <c r="L751" s="245" t="s">
        <v>1513</v>
      </c>
    </row>
    <row r="752" spans="5:12" ht="15">
      <c r="E752" s="299">
        <v>115.5391</v>
      </c>
      <c r="F752" s="148">
        <f t="shared" si="20"/>
        <v>116</v>
      </c>
      <c r="G752" s="292">
        <v>580000</v>
      </c>
      <c r="H752" s="245">
        <v>1753</v>
      </c>
      <c r="I752" s="245" t="s">
        <v>1533</v>
      </c>
      <c r="J752" s="245">
        <v>792</v>
      </c>
      <c r="K752" s="315">
        <v>3017800025</v>
      </c>
      <c r="L752" s="245" t="s">
        <v>1513</v>
      </c>
    </row>
    <row r="753" spans="5:12" ht="15">
      <c r="E753" s="299">
        <v>89.094999999999999</v>
      </c>
      <c r="F753" s="148">
        <f t="shared" si="20"/>
        <v>90</v>
      </c>
      <c r="G753" s="292">
        <v>450000</v>
      </c>
      <c r="H753" s="245">
        <v>1521</v>
      </c>
      <c r="I753" s="245" t="s">
        <v>1533</v>
      </c>
      <c r="J753" s="245">
        <v>1750</v>
      </c>
      <c r="K753" s="315">
        <v>3026600156</v>
      </c>
      <c r="L753" s="245" t="s">
        <v>1513</v>
      </c>
    </row>
    <row r="754" spans="5:12" ht="15">
      <c r="E754" s="299">
        <v>40.740299999999998</v>
      </c>
      <c r="F754" s="148">
        <f t="shared" si="20"/>
        <v>41</v>
      </c>
      <c r="G754" s="292">
        <v>205000</v>
      </c>
      <c r="H754" s="245">
        <v>625</v>
      </c>
      <c r="I754" s="245" t="s">
        <v>1533</v>
      </c>
      <c r="J754" s="245">
        <v>1034</v>
      </c>
      <c r="K754" s="315">
        <v>3147900077</v>
      </c>
      <c r="L754" s="245" t="s">
        <v>1513</v>
      </c>
    </row>
    <row r="755" spans="5:12" ht="15">
      <c r="E755" s="299">
        <v>154.1627</v>
      </c>
      <c r="F755" s="148">
        <f t="shared" si="20"/>
        <v>155</v>
      </c>
      <c r="G755" s="292">
        <v>775000</v>
      </c>
      <c r="H755" s="245">
        <v>624</v>
      </c>
      <c r="I755" s="245" t="s">
        <v>1533</v>
      </c>
      <c r="J755" s="245">
        <v>1035</v>
      </c>
      <c r="K755" s="315">
        <v>3147900076</v>
      </c>
      <c r="L755" s="245" t="s">
        <v>1513</v>
      </c>
    </row>
    <row r="756" spans="5:12" ht="15">
      <c r="E756" s="299">
        <v>28.617000000000001</v>
      </c>
      <c r="F756" s="148">
        <f t="shared" si="20"/>
        <v>29</v>
      </c>
      <c r="G756" s="292">
        <v>145000</v>
      </c>
      <c r="H756" s="245">
        <v>4330</v>
      </c>
      <c r="I756" s="245" t="s">
        <v>1533</v>
      </c>
      <c r="J756" s="245">
        <v>1652</v>
      </c>
      <c r="K756" s="315">
        <v>3039200107</v>
      </c>
      <c r="L756" s="245" t="s">
        <v>1513</v>
      </c>
    </row>
    <row r="757" spans="5:12" ht="15">
      <c r="E757" s="299">
        <v>56.511000000000003</v>
      </c>
      <c r="F757" s="148">
        <f t="shared" si="20"/>
        <v>57</v>
      </c>
      <c r="G757" s="292">
        <v>285000</v>
      </c>
      <c r="H757" s="245">
        <v>4335</v>
      </c>
      <c r="I757" s="245" t="s">
        <v>1533</v>
      </c>
      <c r="J757" s="245">
        <v>1658</v>
      </c>
      <c r="K757" s="315">
        <v>3039200111</v>
      </c>
      <c r="L757" s="245" t="s">
        <v>1513</v>
      </c>
    </row>
    <row r="758" spans="5:12" ht="15">
      <c r="E758" s="299">
        <v>23.469000000000001</v>
      </c>
      <c r="F758" s="148">
        <f t="shared" si="20"/>
        <v>24</v>
      </c>
      <c r="G758" s="292">
        <v>120000</v>
      </c>
      <c r="H758" s="245">
        <v>4334</v>
      </c>
      <c r="I758" s="245" t="s">
        <v>1533</v>
      </c>
      <c r="J758" s="245">
        <v>1657</v>
      </c>
      <c r="K758" s="315">
        <v>3039200110</v>
      </c>
      <c r="L758" s="245" t="s">
        <v>1513</v>
      </c>
    </row>
    <row r="759" spans="5:12" ht="15">
      <c r="E759" s="299">
        <v>36.981999999999999</v>
      </c>
      <c r="F759" s="148">
        <f t="shared" si="20"/>
        <v>37</v>
      </c>
      <c r="G759" s="292">
        <v>185000</v>
      </c>
      <c r="H759" s="245">
        <v>4329</v>
      </c>
      <c r="I759" s="245" t="s">
        <v>1533</v>
      </c>
      <c r="J759" s="245">
        <v>1025</v>
      </c>
      <c r="K759" s="315">
        <v>3039200106</v>
      </c>
      <c r="L759" s="314" t="s">
        <v>1513</v>
      </c>
    </row>
    <row r="760" spans="5:12" ht="15">
      <c r="E760" s="403">
        <v>73.831999999999994</v>
      </c>
      <c r="F760" s="148">
        <f t="shared" si="20"/>
        <v>74</v>
      </c>
      <c r="G760" s="292">
        <v>370000</v>
      </c>
      <c r="H760" s="404">
        <v>4332</v>
      </c>
      <c r="I760" s="404" t="s">
        <v>1533</v>
      </c>
      <c r="J760" s="245">
        <v>1653</v>
      </c>
      <c r="K760" s="315">
        <v>3039200108</v>
      </c>
      <c r="L760" s="314" t="s">
        <v>1513</v>
      </c>
    </row>
    <row r="761" spans="5:12" ht="12.75">
      <c r="E761" s="403"/>
      <c r="F761" s="148">
        <f t="shared" si="20"/>
        <v>0</v>
      </c>
      <c r="G761" s="292"/>
      <c r="H761" s="405"/>
      <c r="I761" s="405"/>
      <c r="J761" s="245">
        <v>1654</v>
      </c>
      <c r="K761" s="406">
        <v>3039200109</v>
      </c>
      <c r="L761" s="314" t="s">
        <v>1513</v>
      </c>
    </row>
    <row r="762" spans="5:12" ht="15">
      <c r="E762" s="299">
        <v>57.261000000000003</v>
      </c>
      <c r="F762" s="148">
        <f t="shared" si="20"/>
        <v>58</v>
      </c>
      <c r="G762" s="292">
        <v>290000</v>
      </c>
      <c r="H762" s="245">
        <v>4333</v>
      </c>
      <c r="I762" s="245" t="s">
        <v>1533</v>
      </c>
      <c r="J762" s="245">
        <v>1655</v>
      </c>
      <c r="K762" s="407"/>
      <c r="L762" s="314" t="s">
        <v>1513</v>
      </c>
    </row>
    <row r="763" spans="5:12" ht="15">
      <c r="E763" s="299">
        <v>19.925000000000001</v>
      </c>
      <c r="F763" s="148">
        <f t="shared" si="20"/>
        <v>20</v>
      </c>
      <c r="G763" s="292">
        <v>200000</v>
      </c>
      <c r="H763" s="245">
        <v>1455</v>
      </c>
      <c r="I763" s="245" t="s">
        <v>1540</v>
      </c>
      <c r="J763" s="245">
        <v>801</v>
      </c>
      <c r="K763" s="315">
        <v>3034300104</v>
      </c>
      <c r="L763" s="314" t="s">
        <v>1513</v>
      </c>
    </row>
    <row r="764" spans="5:12" ht="15.75" thickBot="1">
      <c r="E764" s="299">
        <v>51.113199999999999</v>
      </c>
      <c r="F764" s="148">
        <f t="shared" si="20"/>
        <v>52</v>
      </c>
      <c r="G764" s="292">
        <v>260000</v>
      </c>
      <c r="H764" s="245">
        <v>1456</v>
      </c>
      <c r="I764" s="245" t="s">
        <v>1529</v>
      </c>
      <c r="J764" s="245">
        <v>802</v>
      </c>
      <c r="K764" s="315">
        <v>3034300105</v>
      </c>
      <c r="L764" s="314" t="s">
        <v>1513</v>
      </c>
    </row>
    <row r="765" spans="5:12" ht="12.75">
      <c r="E765" s="425">
        <v>28.661999999999999</v>
      </c>
      <c r="F765" s="148">
        <f t="shared" si="20"/>
        <v>29</v>
      </c>
      <c r="G765" s="292">
        <v>290000</v>
      </c>
      <c r="H765" s="245">
        <v>1462</v>
      </c>
      <c r="I765" s="245" t="s">
        <v>1543</v>
      </c>
      <c r="J765" s="397">
        <v>809</v>
      </c>
      <c r="K765" s="399">
        <v>3039200112</v>
      </c>
      <c r="L765" s="245" t="s">
        <v>1410</v>
      </c>
    </row>
    <row r="766" spans="5:12" ht="12.75">
      <c r="E766" s="426"/>
      <c r="F766" s="148">
        <f t="shared" si="20"/>
        <v>0</v>
      </c>
      <c r="G766" s="292"/>
      <c r="H766" s="245">
        <v>1463</v>
      </c>
      <c r="I766" s="245" t="s">
        <v>1544</v>
      </c>
      <c r="J766" s="398"/>
      <c r="K766" s="400"/>
      <c r="L766" s="245" t="s">
        <v>1410</v>
      </c>
    </row>
    <row r="767" spans="5:12" ht="15">
      <c r="E767" s="299">
        <v>35.764499999999998</v>
      </c>
      <c r="F767" s="148">
        <f t="shared" si="20"/>
        <v>36</v>
      </c>
      <c r="G767" s="292">
        <v>180000</v>
      </c>
      <c r="H767" s="245">
        <v>1951</v>
      </c>
      <c r="I767" s="245" t="s">
        <v>1544</v>
      </c>
      <c r="J767" s="245">
        <v>1037</v>
      </c>
      <c r="K767" s="299">
        <v>3147900078</v>
      </c>
      <c r="L767" s="245" t="s">
        <v>1410</v>
      </c>
    </row>
    <row r="768" spans="5:12" ht="15">
      <c r="E768" s="299">
        <v>67.046000000000006</v>
      </c>
      <c r="F768" s="148">
        <f t="shared" si="20"/>
        <v>68</v>
      </c>
      <c r="G768" s="292">
        <v>340000</v>
      </c>
      <c r="H768" s="245">
        <v>1524</v>
      </c>
      <c r="I768" s="245" t="s">
        <v>1544</v>
      </c>
      <c r="J768" s="245">
        <v>858</v>
      </c>
      <c r="K768" s="299">
        <v>3026600159</v>
      </c>
      <c r="L768" s="245" t="s">
        <v>1410</v>
      </c>
    </row>
    <row r="769" spans="5:12" ht="15">
      <c r="E769" s="299">
        <v>20.861999999999998</v>
      </c>
      <c r="F769" s="148">
        <f t="shared" si="20"/>
        <v>21</v>
      </c>
      <c r="G769" s="292">
        <v>105000</v>
      </c>
      <c r="H769" s="245">
        <v>1525</v>
      </c>
      <c r="I769" s="245" t="s">
        <v>1544</v>
      </c>
      <c r="J769" s="245">
        <v>859</v>
      </c>
      <c r="K769" s="299">
        <v>3026600160</v>
      </c>
      <c r="L769" s="245" t="s">
        <v>1410</v>
      </c>
    </row>
    <row r="770" spans="5:12" ht="15">
      <c r="E770" s="299">
        <v>36.915999999999997</v>
      </c>
      <c r="F770" s="148">
        <f t="shared" si="20"/>
        <v>37</v>
      </c>
      <c r="G770" s="292">
        <v>185000</v>
      </c>
      <c r="H770" s="245">
        <v>1523</v>
      </c>
      <c r="I770" s="245" t="s">
        <v>1544</v>
      </c>
      <c r="J770" s="245">
        <v>856</v>
      </c>
      <c r="K770" s="299">
        <v>3026600158</v>
      </c>
      <c r="L770" s="245" t="s">
        <v>1410</v>
      </c>
    </row>
    <row r="771" spans="5:12" ht="15">
      <c r="E771" s="299">
        <v>7.8487</v>
      </c>
      <c r="F771" s="148">
        <f t="shared" si="20"/>
        <v>8</v>
      </c>
      <c r="G771" s="292">
        <v>40000</v>
      </c>
      <c r="H771" s="245">
        <v>4275</v>
      </c>
      <c r="I771" s="245" t="s">
        <v>1544</v>
      </c>
      <c r="J771" s="245">
        <v>1348</v>
      </c>
      <c r="K771" s="299">
        <v>3147400043</v>
      </c>
      <c r="L771" s="245" t="s">
        <v>1410</v>
      </c>
    </row>
    <row r="772" spans="5:12" ht="15">
      <c r="E772" s="299">
        <v>2.8906999999999998</v>
      </c>
      <c r="F772" s="148">
        <f t="shared" si="20"/>
        <v>3</v>
      </c>
      <c r="G772" s="292">
        <v>15000</v>
      </c>
      <c r="H772" s="245">
        <v>4533</v>
      </c>
      <c r="I772" s="245" t="s">
        <v>1544</v>
      </c>
      <c r="J772" s="245">
        <v>1349</v>
      </c>
      <c r="K772" s="299">
        <v>3147400044</v>
      </c>
      <c r="L772" s="245" t="s">
        <v>1410</v>
      </c>
    </row>
    <row r="773" spans="5:12" ht="15">
      <c r="E773" s="299">
        <v>29.135100000000001</v>
      </c>
      <c r="F773" s="148">
        <f t="shared" si="20"/>
        <v>30</v>
      </c>
      <c r="G773" s="292">
        <v>150000</v>
      </c>
      <c r="H773" s="245">
        <v>4534</v>
      </c>
      <c r="I773" s="245" t="s">
        <v>1544</v>
      </c>
      <c r="J773" s="245">
        <v>1676</v>
      </c>
      <c r="K773" s="299">
        <v>3147400046</v>
      </c>
      <c r="L773" s="245" t="s">
        <v>1410</v>
      </c>
    </row>
    <row r="774" spans="5:12" ht="15">
      <c r="E774" s="299">
        <v>36.135800000000003</v>
      </c>
      <c r="F774" s="148">
        <f t="shared" si="20"/>
        <v>37</v>
      </c>
      <c r="G774" s="292">
        <v>185000</v>
      </c>
      <c r="H774" s="245">
        <v>1753</v>
      </c>
      <c r="I774" s="245" t="s">
        <v>1533</v>
      </c>
      <c r="J774" s="245">
        <v>793</v>
      </c>
      <c r="K774" s="299">
        <v>3017800027</v>
      </c>
      <c r="L774" s="245" t="s">
        <v>1513</v>
      </c>
    </row>
    <row r="775" spans="5:12" ht="15">
      <c r="E775" s="299">
        <v>170.8013</v>
      </c>
      <c r="F775" s="148">
        <f t="shared" si="20"/>
        <v>171</v>
      </c>
      <c r="G775" s="292">
        <v>855000</v>
      </c>
      <c r="H775" s="245">
        <v>1754</v>
      </c>
      <c r="I775" s="245" t="s">
        <v>1533</v>
      </c>
      <c r="J775" s="245">
        <v>794</v>
      </c>
      <c r="K775" s="299">
        <v>3017800028</v>
      </c>
      <c r="L775" s="245" t="s">
        <v>1513</v>
      </c>
    </row>
    <row r="776" spans="5:12" ht="15">
      <c r="E776" s="299">
        <v>94.117500000000007</v>
      </c>
      <c r="F776" s="148">
        <f t="shared" si="20"/>
        <v>95</v>
      </c>
      <c r="G776" s="292">
        <v>475000</v>
      </c>
      <c r="H776" s="245">
        <v>1526</v>
      </c>
      <c r="I776" s="245" t="s">
        <v>1533</v>
      </c>
      <c r="J776" s="245">
        <v>860</v>
      </c>
      <c r="K776" s="299">
        <v>3017800029</v>
      </c>
      <c r="L776" s="245" t="s">
        <v>1513</v>
      </c>
    </row>
    <row r="777" spans="5:12" ht="15">
      <c r="E777" s="299">
        <v>20.115600000000001</v>
      </c>
      <c r="F777" s="148">
        <f t="shared" si="20"/>
        <v>21</v>
      </c>
      <c r="G777" s="292">
        <v>105000</v>
      </c>
      <c r="H777" s="245">
        <v>1457</v>
      </c>
      <c r="I777" s="245" t="s">
        <v>1533</v>
      </c>
      <c r="J777" s="245">
        <v>803</v>
      </c>
      <c r="K777" s="299">
        <v>3034300106</v>
      </c>
      <c r="L777" s="245" t="s">
        <v>1513</v>
      </c>
    </row>
    <row r="778" spans="5:12" ht="15">
      <c r="E778" s="299">
        <v>82.168000000000006</v>
      </c>
      <c r="F778" s="148">
        <f t="shared" si="20"/>
        <v>83</v>
      </c>
      <c r="G778" s="292">
        <v>415000</v>
      </c>
      <c r="H778" s="245">
        <v>804</v>
      </c>
      <c r="I778" s="245" t="s">
        <v>1533</v>
      </c>
      <c r="J778" s="245">
        <v>1458</v>
      </c>
      <c r="K778" s="299">
        <v>3034300107</v>
      </c>
      <c r="L778" s="245" t="s">
        <v>1513</v>
      </c>
    </row>
    <row r="779" spans="5:12" ht="15">
      <c r="E779" s="299">
        <v>22.871400000000001</v>
      </c>
      <c r="F779" s="148">
        <f t="shared" si="20"/>
        <v>23</v>
      </c>
      <c r="G779" s="292">
        <v>115000</v>
      </c>
      <c r="H779" s="245">
        <v>1458</v>
      </c>
      <c r="I779" s="245" t="s">
        <v>1533</v>
      </c>
      <c r="J779" s="245">
        <v>806</v>
      </c>
      <c r="K779" s="299">
        <v>3034300108</v>
      </c>
      <c r="L779" s="245" t="s">
        <v>1513</v>
      </c>
    </row>
    <row r="780" spans="5:12" ht="15">
      <c r="E780" s="299">
        <v>146.30869999999999</v>
      </c>
      <c r="F780" s="148">
        <f t="shared" si="20"/>
        <v>147</v>
      </c>
      <c r="G780" s="292">
        <v>1470000</v>
      </c>
      <c r="H780" s="245">
        <v>1460</v>
      </c>
      <c r="I780" s="245" t="s">
        <v>1540</v>
      </c>
      <c r="J780" s="298">
        <v>807</v>
      </c>
      <c r="K780" s="299">
        <v>3034300109</v>
      </c>
      <c r="L780" s="245" t="s">
        <v>1513</v>
      </c>
    </row>
    <row r="781" spans="5:12" ht="15">
      <c r="E781" s="299">
        <v>167.68289999999999</v>
      </c>
      <c r="F781" s="148">
        <f t="shared" si="20"/>
        <v>168</v>
      </c>
      <c r="G781" s="292">
        <v>1680000</v>
      </c>
      <c r="H781" s="245">
        <v>1461</v>
      </c>
      <c r="I781" s="245" t="s">
        <v>1540</v>
      </c>
      <c r="J781" s="298">
        <v>808</v>
      </c>
      <c r="K781" s="299">
        <v>3034300110</v>
      </c>
      <c r="L781" s="245" t="s">
        <v>1513</v>
      </c>
    </row>
    <row r="782" spans="5:12" ht="15">
      <c r="E782" s="299">
        <v>43.668300000000002</v>
      </c>
      <c r="F782" s="148">
        <f t="shared" si="20"/>
        <v>44</v>
      </c>
      <c r="G782" s="292">
        <v>440000</v>
      </c>
      <c r="H782" s="245">
        <v>1464</v>
      </c>
      <c r="I782" s="245" t="s">
        <v>1540</v>
      </c>
      <c r="J782" s="298">
        <v>811</v>
      </c>
      <c r="K782" s="299">
        <v>3034300111</v>
      </c>
      <c r="L782" s="245" t="s">
        <v>1513</v>
      </c>
    </row>
    <row r="783" spans="5:12" ht="15">
      <c r="E783" s="299">
        <v>103.95869999999999</v>
      </c>
      <c r="F783" s="148">
        <f t="shared" si="20"/>
        <v>104</v>
      </c>
      <c r="G783" s="292">
        <v>520000</v>
      </c>
      <c r="H783" s="302">
        <v>1801</v>
      </c>
      <c r="I783" s="245" t="s">
        <v>1533</v>
      </c>
      <c r="J783" s="298">
        <v>833</v>
      </c>
      <c r="K783" s="299">
        <v>3043800268</v>
      </c>
      <c r="L783" s="314" t="s">
        <v>1513</v>
      </c>
    </row>
    <row r="784" spans="5:12" ht="15">
      <c r="E784" s="299">
        <v>55.805599999999998</v>
      </c>
      <c r="F784" s="148">
        <f t="shared" si="20"/>
        <v>56</v>
      </c>
      <c r="G784" s="292">
        <v>280000</v>
      </c>
      <c r="H784" s="299">
        <v>4535</v>
      </c>
      <c r="I784" s="245" t="s">
        <v>1543</v>
      </c>
      <c r="J784" s="245">
        <v>1677</v>
      </c>
      <c r="K784" s="299">
        <v>3147400047</v>
      </c>
      <c r="L784" s="245" t="s">
        <v>1410</v>
      </c>
    </row>
    <row r="785" spans="5:12" ht="15">
      <c r="E785" s="299">
        <v>37.32</v>
      </c>
      <c r="F785" s="148">
        <f t="shared" si="20"/>
        <v>38</v>
      </c>
      <c r="G785" s="292">
        <v>190000</v>
      </c>
      <c r="H785" s="299">
        <v>739</v>
      </c>
      <c r="I785" s="245" t="s">
        <v>1544</v>
      </c>
      <c r="J785" s="245">
        <v>1679</v>
      </c>
      <c r="K785" s="299">
        <v>3147400048</v>
      </c>
      <c r="L785" s="245" t="s">
        <v>1410</v>
      </c>
    </row>
    <row r="786" spans="5:12" ht="15">
      <c r="E786" s="299">
        <v>251.4692</v>
      </c>
      <c r="F786" s="148">
        <f t="shared" si="20"/>
        <v>252</v>
      </c>
      <c r="G786" s="292">
        <v>1260000</v>
      </c>
      <c r="H786" s="299">
        <v>740</v>
      </c>
      <c r="I786" s="245" t="s">
        <v>1544</v>
      </c>
      <c r="J786" s="245">
        <v>1680</v>
      </c>
      <c r="K786" s="299">
        <v>3147400049</v>
      </c>
      <c r="L786" s="245" t="s">
        <v>1410</v>
      </c>
    </row>
    <row r="787" spans="5:12" ht="15">
      <c r="E787" s="299">
        <v>139.44880000000001</v>
      </c>
      <c r="F787" s="148">
        <f t="shared" si="20"/>
        <v>140</v>
      </c>
      <c r="G787" s="292">
        <v>700000</v>
      </c>
      <c r="H787" s="245">
        <v>1802</v>
      </c>
      <c r="I787" s="245" t="s">
        <v>1544</v>
      </c>
      <c r="J787" s="245">
        <v>834</v>
      </c>
      <c r="K787" s="299">
        <v>3004380269</v>
      </c>
      <c r="L787" s="245" t="s">
        <v>1410</v>
      </c>
    </row>
    <row r="788" spans="5:12" ht="15">
      <c r="E788" s="299">
        <v>62.970300000000002</v>
      </c>
      <c r="F788" s="148">
        <f t="shared" si="20"/>
        <v>63</v>
      </c>
      <c r="G788" s="292">
        <v>63000</v>
      </c>
      <c r="H788" s="245">
        <v>1803</v>
      </c>
      <c r="I788" s="245" t="s">
        <v>1544</v>
      </c>
      <c r="J788" s="245"/>
      <c r="K788" s="299"/>
      <c r="L788" s="245" t="s">
        <v>1410</v>
      </c>
    </row>
    <row r="789" spans="5:12" ht="15">
      <c r="E789" s="299">
        <v>193.7843</v>
      </c>
      <c r="F789" s="148">
        <f t="shared" si="20"/>
        <v>194</v>
      </c>
      <c r="G789" s="292">
        <v>1940000</v>
      </c>
      <c r="H789" s="245">
        <v>4715</v>
      </c>
      <c r="I789" s="245" t="s">
        <v>1540</v>
      </c>
      <c r="J789" s="245">
        <v>1207</v>
      </c>
      <c r="K789" s="299">
        <v>3043800270</v>
      </c>
      <c r="L789" s="245" t="s">
        <v>1410</v>
      </c>
    </row>
    <row r="790" spans="5:12" ht="15">
      <c r="E790" s="306">
        <v>72.419973901367186</v>
      </c>
      <c r="F790" s="148">
        <f t="shared" si="20"/>
        <v>73</v>
      </c>
      <c r="G790" s="292">
        <v>365000</v>
      </c>
      <c r="H790" s="245">
        <v>1954</v>
      </c>
      <c r="I790" s="245" t="s">
        <v>1544</v>
      </c>
      <c r="J790" s="245">
        <v>1040</v>
      </c>
      <c r="K790" s="299">
        <v>3147900081</v>
      </c>
      <c r="L790" s="245" t="s">
        <v>1410</v>
      </c>
    </row>
    <row r="791" spans="5:12" ht="15">
      <c r="E791" s="306">
        <v>17.38702897949219</v>
      </c>
      <c r="F791" s="148">
        <f t="shared" si="20"/>
        <v>18</v>
      </c>
      <c r="G791" s="292">
        <v>90000</v>
      </c>
      <c r="H791" s="245">
        <v>1952</v>
      </c>
      <c r="I791" s="245" t="s">
        <v>1544</v>
      </c>
      <c r="J791" s="245">
        <v>1952</v>
      </c>
      <c r="K791" s="299">
        <v>3147900079</v>
      </c>
      <c r="L791" s="245" t="s">
        <v>1410</v>
      </c>
    </row>
    <row r="792" spans="5:12" ht="15">
      <c r="E792" s="306">
        <v>7.3489508056640629</v>
      </c>
      <c r="F792" s="148">
        <f t="shared" si="20"/>
        <v>8</v>
      </c>
      <c r="G792" s="292">
        <v>40000</v>
      </c>
      <c r="H792" s="245">
        <v>1953</v>
      </c>
      <c r="I792" s="245" t="s">
        <v>1544</v>
      </c>
      <c r="J792" s="245">
        <v>1039</v>
      </c>
      <c r="K792" s="299">
        <v>3147900080</v>
      </c>
      <c r="L792" s="245" t="s">
        <v>1410</v>
      </c>
    </row>
    <row r="793" spans="5:12" ht="15">
      <c r="E793" s="299">
        <v>13.548999999999999</v>
      </c>
      <c r="F793" s="148">
        <f t="shared" si="20"/>
        <v>14</v>
      </c>
      <c r="G793" s="292">
        <v>140000</v>
      </c>
      <c r="H793" s="245">
        <v>4339</v>
      </c>
      <c r="I793" s="245" t="s">
        <v>1544</v>
      </c>
      <c r="J793" s="245">
        <v>1661</v>
      </c>
      <c r="K793" s="299">
        <v>3039200115</v>
      </c>
      <c r="L793" s="245" t="s">
        <v>1410</v>
      </c>
    </row>
    <row r="794" spans="5:12" ht="15">
      <c r="E794" s="299">
        <v>65.078999999999994</v>
      </c>
      <c r="F794" s="148">
        <f t="shared" si="20"/>
        <v>66</v>
      </c>
      <c r="G794" s="292">
        <v>660000</v>
      </c>
      <c r="H794" s="245">
        <v>1466</v>
      </c>
      <c r="I794" s="245" t="s">
        <v>1533</v>
      </c>
      <c r="J794" s="245">
        <v>811</v>
      </c>
      <c r="K794" s="299">
        <v>3039200116</v>
      </c>
      <c r="L794" s="245" t="s">
        <v>1513</v>
      </c>
    </row>
    <row r="795" spans="5:12" ht="15">
      <c r="E795" s="299">
        <v>153.40899999999999</v>
      </c>
      <c r="F795" s="148">
        <f t="shared" si="20"/>
        <v>154</v>
      </c>
      <c r="G795" s="292">
        <v>770000</v>
      </c>
      <c r="H795" s="245">
        <v>4336</v>
      </c>
      <c r="I795" s="245" t="s">
        <v>1533</v>
      </c>
      <c r="J795" s="245">
        <v>1660</v>
      </c>
      <c r="K795" s="299">
        <v>3039200114</v>
      </c>
      <c r="L795" s="245" t="s">
        <v>1513</v>
      </c>
    </row>
    <row r="796" spans="5:12" ht="15">
      <c r="E796" s="299">
        <v>55.741900000000001</v>
      </c>
      <c r="F796" s="148">
        <f t="shared" si="20"/>
        <v>56</v>
      </c>
      <c r="G796" s="292">
        <v>280000</v>
      </c>
      <c r="H796" s="245">
        <v>1527</v>
      </c>
      <c r="I796" s="245" t="s">
        <v>1544</v>
      </c>
      <c r="J796" s="245">
        <v>891</v>
      </c>
      <c r="K796" s="299">
        <v>3017800031</v>
      </c>
      <c r="L796" s="245" t="s">
        <v>1554</v>
      </c>
    </row>
    <row r="797" spans="5:12" ht="15">
      <c r="E797" s="299">
        <v>23.1587</v>
      </c>
      <c r="F797" s="148">
        <f t="shared" si="20"/>
        <v>24</v>
      </c>
      <c r="G797" s="292">
        <v>180000</v>
      </c>
      <c r="H797" s="245">
        <v>1760</v>
      </c>
      <c r="I797" s="245" t="s">
        <v>1545</v>
      </c>
      <c r="J797" s="245">
        <v>796</v>
      </c>
      <c r="K797" s="299">
        <v>3017800030</v>
      </c>
      <c r="L797" s="245" t="s">
        <v>1554</v>
      </c>
    </row>
    <row r="798" spans="5:12" ht="15">
      <c r="E798" s="299">
        <v>9.7810000000000006</v>
      </c>
      <c r="F798" s="148">
        <f t="shared" si="20"/>
        <v>10</v>
      </c>
      <c r="G798" s="292">
        <v>10000</v>
      </c>
      <c r="H798" s="245">
        <v>1758</v>
      </c>
      <c r="I798" s="245" t="s">
        <v>1546</v>
      </c>
      <c r="J798" s="245"/>
      <c r="K798" s="299">
        <v>3148700013</v>
      </c>
      <c r="L798" s="245" t="s">
        <v>1555</v>
      </c>
    </row>
    <row r="799" spans="5:12" ht="15">
      <c r="E799" s="299">
        <v>15.481</v>
      </c>
      <c r="F799" s="148">
        <f t="shared" si="20"/>
        <v>16</v>
      </c>
      <c r="G799" s="292">
        <v>16000</v>
      </c>
      <c r="H799" s="245">
        <v>1759</v>
      </c>
      <c r="I799" s="245" t="s">
        <v>1546</v>
      </c>
      <c r="J799" s="245"/>
      <c r="K799" s="299">
        <v>3148700015</v>
      </c>
      <c r="L799" s="245" t="s">
        <v>1555</v>
      </c>
    </row>
    <row r="800" spans="5:12" ht="15">
      <c r="E800" s="299">
        <v>14.164999999999999</v>
      </c>
      <c r="F800" s="148">
        <f t="shared" si="20"/>
        <v>15</v>
      </c>
      <c r="G800" s="292">
        <v>15000</v>
      </c>
      <c r="H800" s="245">
        <v>1757</v>
      </c>
      <c r="I800" s="245" t="s">
        <v>1547</v>
      </c>
      <c r="J800" s="245"/>
      <c r="K800" s="299">
        <v>3148700014</v>
      </c>
      <c r="L800" s="245" t="s">
        <v>1555</v>
      </c>
    </row>
    <row r="801" spans="5:12" ht="15">
      <c r="E801" s="299">
        <v>11.092700000000001</v>
      </c>
      <c r="F801" s="148">
        <f t="shared" si="20"/>
        <v>12</v>
      </c>
      <c r="G801" s="292">
        <v>60000</v>
      </c>
      <c r="H801" s="315">
        <v>1727</v>
      </c>
      <c r="I801" s="245" t="s">
        <v>1533</v>
      </c>
      <c r="J801" s="245">
        <v>844</v>
      </c>
      <c r="K801" s="299"/>
      <c r="L801" s="245" t="s">
        <v>1410</v>
      </c>
    </row>
  </sheetData>
  <mergeCells count="66">
    <mergeCell ref="K527:K528"/>
    <mergeCell ref="K467:K468"/>
    <mergeCell ref="K471:K472"/>
    <mergeCell ref="K474:K475"/>
    <mergeCell ref="K485:K486"/>
    <mergeCell ref="K496:K497"/>
    <mergeCell ref="J485:J486"/>
    <mergeCell ref="H496:H497"/>
    <mergeCell ref="J496:J497"/>
    <mergeCell ref="H527:H528"/>
    <mergeCell ref="J527:J528"/>
    <mergeCell ref="A2:L2"/>
    <mergeCell ref="A1:L1"/>
    <mergeCell ref="E449:E451"/>
    <mergeCell ref="E464:E465"/>
    <mergeCell ref="H449:H451"/>
    <mergeCell ref="I449:I451"/>
    <mergeCell ref="H464:H465"/>
    <mergeCell ref="K449:K451"/>
    <mergeCell ref="H467:H468"/>
    <mergeCell ref="J467:J468"/>
    <mergeCell ref="H471:H472"/>
    <mergeCell ref="J471:J472"/>
    <mergeCell ref="H474:H475"/>
    <mergeCell ref="H571:H572"/>
    <mergeCell ref="H574:H575"/>
    <mergeCell ref="E635:E636"/>
    <mergeCell ref="H635:H636"/>
    <mergeCell ref="H666:H667"/>
    <mergeCell ref="E693:E695"/>
    <mergeCell ref="H693:H695"/>
    <mergeCell ref="E743:E744"/>
    <mergeCell ref="H743:H744"/>
    <mergeCell ref="E765:E766"/>
    <mergeCell ref="J574:J575"/>
    <mergeCell ref="E582:E583"/>
    <mergeCell ref="H582:H583"/>
    <mergeCell ref="H590:H592"/>
    <mergeCell ref="E610:E611"/>
    <mergeCell ref="H610:H611"/>
    <mergeCell ref="K611:K612"/>
    <mergeCell ref="K617:K618"/>
    <mergeCell ref="K622:K623"/>
    <mergeCell ref="E631:E633"/>
    <mergeCell ref="H631:H633"/>
    <mergeCell ref="K631:K633"/>
    <mergeCell ref="K635:K636"/>
    <mergeCell ref="E654:E655"/>
    <mergeCell ref="H654:H655"/>
    <mergeCell ref="K654:K655"/>
    <mergeCell ref="E657:E659"/>
    <mergeCell ref="H657:H659"/>
    <mergeCell ref="J657:J658"/>
    <mergeCell ref="K693:K695"/>
    <mergeCell ref="L693:L695"/>
    <mergeCell ref="E697:E698"/>
    <mergeCell ref="H697:H698"/>
    <mergeCell ref="K697:K698"/>
    <mergeCell ref="L697:L698"/>
    <mergeCell ref="J765:J766"/>
    <mergeCell ref="K765:K766"/>
    <mergeCell ref="K743:K744"/>
    <mergeCell ref="E760:E761"/>
    <mergeCell ref="H760:H761"/>
    <mergeCell ref="I760:I761"/>
    <mergeCell ref="K761:K76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4"/>
  <sheetViews>
    <sheetView zoomScale="85" zoomScaleNormal="85" workbookViewId="0">
      <selection activeCell="J863" sqref="J863"/>
    </sheetView>
  </sheetViews>
  <sheetFormatPr defaultColWidth="8.85546875" defaultRowHeight="11.25"/>
  <cols>
    <col min="1" max="1" width="4.140625" style="80" customWidth="1"/>
    <col min="2" max="2" width="52" style="80" bestFit="1" customWidth="1"/>
    <col min="3" max="3" width="62.85546875" style="80" customWidth="1"/>
    <col min="4" max="4" width="22.28515625" style="80" bestFit="1" customWidth="1"/>
    <col min="5" max="5" width="17.7109375" style="80" customWidth="1"/>
    <col min="6" max="6" width="19.140625" style="80" customWidth="1"/>
    <col min="7" max="7" width="20.5703125" style="80" bestFit="1" customWidth="1"/>
    <col min="8" max="8" width="23.7109375" style="80" bestFit="1" customWidth="1"/>
    <col min="9" max="9" width="45.7109375" style="80" customWidth="1"/>
    <col min="10" max="10" width="21.28515625" style="80" bestFit="1" customWidth="1"/>
    <col min="11" max="11" width="20.85546875" style="80" bestFit="1" customWidth="1"/>
    <col min="12" max="12" width="34.140625" style="80" bestFit="1" customWidth="1"/>
    <col min="13" max="13" width="16.140625" style="80" customWidth="1"/>
    <col min="14" max="16384" width="8.85546875" style="80"/>
  </cols>
  <sheetData>
    <row r="1" spans="1:12" ht="19.5" thickBot="1">
      <c r="A1" s="438" t="s">
        <v>1007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40"/>
    </row>
    <row r="2" spans="1:12" ht="19.899999999999999" customHeight="1" thickBot="1">
      <c r="A2" s="441" t="s">
        <v>1188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12">
      <c r="A3" s="81" t="s">
        <v>0</v>
      </c>
      <c r="B3" s="81"/>
      <c r="C3" s="81" t="s">
        <v>2</v>
      </c>
      <c r="D3" s="81" t="s">
        <v>404</v>
      </c>
      <c r="E3" s="81" t="s">
        <v>1008</v>
      </c>
      <c r="F3" s="81" t="s">
        <v>1009</v>
      </c>
      <c r="G3" s="81" t="s">
        <v>4</v>
      </c>
      <c r="H3" s="81" t="s">
        <v>274</v>
      </c>
      <c r="I3" s="82" t="s">
        <v>3</v>
      </c>
      <c r="J3" s="81" t="s">
        <v>5</v>
      </c>
      <c r="K3" s="82" t="s">
        <v>6</v>
      </c>
      <c r="L3" s="82" t="s">
        <v>7</v>
      </c>
    </row>
    <row r="4" spans="1:12">
      <c r="A4" s="73">
        <v>1</v>
      </c>
      <c r="B4" s="73" t="s">
        <v>405</v>
      </c>
      <c r="C4" s="73" t="s">
        <v>406</v>
      </c>
      <c r="D4" s="73" t="s">
        <v>407</v>
      </c>
      <c r="E4" s="74">
        <v>8.4619999999999997</v>
      </c>
      <c r="F4" s="74">
        <v>9</v>
      </c>
      <c r="G4" s="75">
        <f>F4*5000</f>
        <v>45000</v>
      </c>
      <c r="H4" s="76" t="s">
        <v>408</v>
      </c>
      <c r="I4" s="73" t="s">
        <v>409</v>
      </c>
      <c r="J4" s="76" t="s">
        <v>410</v>
      </c>
      <c r="K4" s="73" t="s">
        <v>411</v>
      </c>
      <c r="L4" s="73" t="s">
        <v>412</v>
      </c>
    </row>
    <row r="5" spans="1:12">
      <c r="A5" s="73">
        <v>2</v>
      </c>
      <c r="B5" s="73" t="s">
        <v>405</v>
      </c>
      <c r="C5" s="73" t="s">
        <v>413</v>
      </c>
      <c r="D5" s="73" t="s">
        <v>414</v>
      </c>
      <c r="E5" s="74">
        <v>142.72200000000001</v>
      </c>
      <c r="F5" s="74">
        <v>143</v>
      </c>
      <c r="G5" s="75">
        <f t="shared" ref="G5:G68" si="0">F5*5000</f>
        <v>715000</v>
      </c>
      <c r="H5" s="76" t="s">
        <v>415</v>
      </c>
      <c r="I5" s="73" t="s">
        <v>409</v>
      </c>
      <c r="J5" s="76" t="s">
        <v>416</v>
      </c>
      <c r="K5" s="73" t="s">
        <v>417</v>
      </c>
      <c r="L5" s="73" t="s">
        <v>412</v>
      </c>
    </row>
    <row r="6" spans="1:12">
      <c r="A6" s="73">
        <v>3</v>
      </c>
      <c r="B6" s="73" t="s">
        <v>405</v>
      </c>
      <c r="C6" s="73" t="s">
        <v>418</v>
      </c>
      <c r="D6" s="73" t="s">
        <v>419</v>
      </c>
      <c r="E6" s="74">
        <v>24.847999999999999</v>
      </c>
      <c r="F6" s="74">
        <v>25</v>
      </c>
      <c r="G6" s="75">
        <f t="shared" si="0"/>
        <v>125000</v>
      </c>
      <c r="H6" s="76" t="s">
        <v>420</v>
      </c>
      <c r="I6" s="73" t="s">
        <v>409</v>
      </c>
      <c r="J6" s="76" t="s">
        <v>421</v>
      </c>
      <c r="K6" s="73" t="s">
        <v>422</v>
      </c>
      <c r="L6" s="73" t="s">
        <v>412</v>
      </c>
    </row>
    <row r="7" spans="1:12">
      <c r="A7" s="73">
        <v>4</v>
      </c>
      <c r="B7" s="73" t="s">
        <v>405</v>
      </c>
      <c r="C7" s="73" t="s">
        <v>423</v>
      </c>
      <c r="D7" s="73" t="s">
        <v>424</v>
      </c>
      <c r="E7" s="74">
        <v>38.883000000000003</v>
      </c>
      <c r="F7" s="74">
        <v>39</v>
      </c>
      <c r="G7" s="75">
        <f t="shared" si="0"/>
        <v>195000</v>
      </c>
      <c r="H7" s="76" t="s">
        <v>425</v>
      </c>
      <c r="I7" s="73" t="s">
        <v>409</v>
      </c>
      <c r="J7" s="76" t="s">
        <v>426</v>
      </c>
      <c r="K7" s="73" t="s">
        <v>427</v>
      </c>
      <c r="L7" s="73" t="s">
        <v>412</v>
      </c>
    </row>
    <row r="8" spans="1:12">
      <c r="A8" s="73">
        <v>5</v>
      </c>
      <c r="B8" s="73" t="s">
        <v>405</v>
      </c>
      <c r="C8" s="73" t="s">
        <v>423</v>
      </c>
      <c r="D8" s="73" t="s">
        <v>419</v>
      </c>
      <c r="E8" s="74">
        <v>56.402999999999999</v>
      </c>
      <c r="F8" s="74">
        <v>57</v>
      </c>
      <c r="G8" s="75">
        <f t="shared" si="0"/>
        <v>285000</v>
      </c>
      <c r="H8" s="76" t="s">
        <v>428</v>
      </c>
      <c r="I8" s="73" t="s">
        <v>409</v>
      </c>
      <c r="J8" s="76" t="s">
        <v>429</v>
      </c>
      <c r="K8" s="73" t="s">
        <v>427</v>
      </c>
      <c r="L8" s="73" t="s">
        <v>412</v>
      </c>
    </row>
    <row r="9" spans="1:12">
      <c r="A9" s="73">
        <v>6</v>
      </c>
      <c r="B9" s="73" t="s">
        <v>405</v>
      </c>
      <c r="C9" s="73" t="s">
        <v>418</v>
      </c>
      <c r="D9" s="73" t="s">
        <v>424</v>
      </c>
      <c r="E9" s="74">
        <v>12.047000000000001</v>
      </c>
      <c r="F9" s="74">
        <v>13</v>
      </c>
      <c r="G9" s="75">
        <f t="shared" si="0"/>
        <v>65000</v>
      </c>
      <c r="H9" s="76" t="s">
        <v>430</v>
      </c>
      <c r="I9" s="73" t="s">
        <v>409</v>
      </c>
      <c r="J9" s="76" t="s">
        <v>431</v>
      </c>
      <c r="K9" s="73" t="s">
        <v>432</v>
      </c>
      <c r="L9" s="73" t="s">
        <v>412</v>
      </c>
    </row>
    <row r="10" spans="1:12">
      <c r="A10" s="73">
        <v>7</v>
      </c>
      <c r="B10" s="73" t="s">
        <v>405</v>
      </c>
      <c r="C10" s="73" t="s">
        <v>433</v>
      </c>
      <c r="D10" s="73" t="s">
        <v>434</v>
      </c>
      <c r="E10" s="74">
        <v>18.850000000000001</v>
      </c>
      <c r="F10" s="74">
        <v>19</v>
      </c>
      <c r="G10" s="75">
        <f t="shared" si="0"/>
        <v>95000</v>
      </c>
      <c r="H10" s="76" t="s">
        <v>435</v>
      </c>
      <c r="I10" s="73" t="s">
        <v>409</v>
      </c>
      <c r="J10" s="76" t="s">
        <v>436</v>
      </c>
      <c r="K10" s="73" t="s">
        <v>437</v>
      </c>
      <c r="L10" s="73" t="s">
        <v>412</v>
      </c>
    </row>
    <row r="11" spans="1:12">
      <c r="A11" s="73">
        <v>8</v>
      </c>
      <c r="B11" s="73" t="s">
        <v>405</v>
      </c>
      <c r="C11" s="73" t="s">
        <v>438</v>
      </c>
      <c r="D11" s="73" t="s">
        <v>439</v>
      </c>
      <c r="E11" s="74">
        <v>11.901999999999999</v>
      </c>
      <c r="F11" s="74">
        <v>12</v>
      </c>
      <c r="G11" s="75">
        <f t="shared" si="0"/>
        <v>60000</v>
      </c>
      <c r="H11" s="76" t="s">
        <v>440</v>
      </c>
      <c r="I11" s="73" t="s">
        <v>409</v>
      </c>
      <c r="J11" s="76" t="s">
        <v>441</v>
      </c>
      <c r="K11" s="73" t="s">
        <v>442</v>
      </c>
      <c r="L11" s="73" t="s">
        <v>412</v>
      </c>
    </row>
    <row r="12" spans="1:12">
      <c r="A12" s="73">
        <v>9</v>
      </c>
      <c r="B12" s="73" t="s">
        <v>405</v>
      </c>
      <c r="C12" s="73" t="s">
        <v>443</v>
      </c>
      <c r="D12" s="73" t="s">
        <v>444</v>
      </c>
      <c r="E12" s="74">
        <v>77</v>
      </c>
      <c r="F12" s="74">
        <v>77</v>
      </c>
      <c r="G12" s="75">
        <f t="shared" si="0"/>
        <v>385000</v>
      </c>
      <c r="H12" s="76" t="s">
        <v>445</v>
      </c>
      <c r="I12" s="73" t="s">
        <v>409</v>
      </c>
      <c r="J12" s="76" t="s">
        <v>446</v>
      </c>
      <c r="K12" s="77" t="s">
        <v>447</v>
      </c>
      <c r="L12" s="73" t="s">
        <v>412</v>
      </c>
    </row>
    <row r="13" spans="1:12">
      <c r="A13" s="73">
        <v>10</v>
      </c>
      <c r="B13" s="73" t="s">
        <v>405</v>
      </c>
      <c r="C13" s="73" t="s">
        <v>448</v>
      </c>
      <c r="D13" s="73" t="s">
        <v>449</v>
      </c>
      <c r="E13" s="74">
        <v>8.6999999999999993</v>
      </c>
      <c r="F13" s="74">
        <v>9</v>
      </c>
      <c r="G13" s="75">
        <f t="shared" si="0"/>
        <v>45000</v>
      </c>
      <c r="H13" s="76" t="s">
        <v>450</v>
      </c>
      <c r="I13" s="73" t="s">
        <v>409</v>
      </c>
      <c r="J13" s="76" t="s">
        <v>451</v>
      </c>
      <c r="K13" s="77" t="s">
        <v>452</v>
      </c>
      <c r="L13" s="73" t="s">
        <v>412</v>
      </c>
    </row>
    <row r="14" spans="1:12">
      <c r="A14" s="73">
        <v>11</v>
      </c>
      <c r="B14" s="73" t="s">
        <v>405</v>
      </c>
      <c r="C14" s="73" t="s">
        <v>453</v>
      </c>
      <c r="D14" s="73" t="s">
        <v>454</v>
      </c>
      <c r="E14" s="74">
        <v>20.86</v>
      </c>
      <c r="F14" s="74">
        <v>21</v>
      </c>
      <c r="G14" s="75">
        <f t="shared" si="0"/>
        <v>105000</v>
      </c>
      <c r="H14" s="76" t="s">
        <v>455</v>
      </c>
      <c r="I14" s="73" t="s">
        <v>409</v>
      </c>
      <c r="J14" s="76" t="s">
        <v>456</v>
      </c>
      <c r="K14" s="78" t="s">
        <v>457</v>
      </c>
      <c r="L14" s="73" t="s">
        <v>412</v>
      </c>
    </row>
    <row r="15" spans="1:12">
      <c r="A15" s="73">
        <v>12</v>
      </c>
      <c r="B15" s="73" t="s">
        <v>405</v>
      </c>
      <c r="C15" s="73" t="s">
        <v>458</v>
      </c>
      <c r="D15" s="73" t="s">
        <v>459</v>
      </c>
      <c r="E15" s="74">
        <v>24.8</v>
      </c>
      <c r="F15" s="74">
        <v>25</v>
      </c>
      <c r="G15" s="75">
        <f t="shared" si="0"/>
        <v>125000</v>
      </c>
      <c r="H15" s="76" t="s">
        <v>460</v>
      </c>
      <c r="I15" s="73" t="s">
        <v>461</v>
      </c>
      <c r="J15" s="76" t="s">
        <v>462</v>
      </c>
      <c r="K15" s="73" t="s">
        <v>457</v>
      </c>
      <c r="L15" s="73" t="s">
        <v>463</v>
      </c>
    </row>
    <row r="16" spans="1:12">
      <c r="A16" s="73">
        <v>13</v>
      </c>
      <c r="B16" s="73" t="s">
        <v>405</v>
      </c>
      <c r="C16" s="73" t="s">
        <v>464</v>
      </c>
      <c r="D16" s="73" t="s">
        <v>465</v>
      </c>
      <c r="E16" s="74">
        <v>9.5609999999999999</v>
      </c>
      <c r="F16" s="74">
        <v>10</v>
      </c>
      <c r="G16" s="75">
        <f t="shared" si="0"/>
        <v>50000</v>
      </c>
      <c r="H16" s="76" t="s">
        <v>466</v>
      </c>
      <c r="I16" s="73" t="s">
        <v>409</v>
      </c>
      <c r="J16" s="76" t="s">
        <v>467</v>
      </c>
      <c r="K16" s="73" t="s">
        <v>468</v>
      </c>
      <c r="L16" s="73" t="s">
        <v>412</v>
      </c>
    </row>
    <row r="17" spans="1:12">
      <c r="A17" s="73">
        <v>14</v>
      </c>
      <c r="B17" s="73" t="s">
        <v>405</v>
      </c>
      <c r="C17" s="73" t="s">
        <v>469</v>
      </c>
      <c r="D17" s="73" t="s">
        <v>470</v>
      </c>
      <c r="E17" s="74">
        <v>74.44</v>
      </c>
      <c r="F17" s="74">
        <v>75</v>
      </c>
      <c r="G17" s="75">
        <f t="shared" si="0"/>
        <v>375000</v>
      </c>
      <c r="H17" s="76" t="s">
        <v>471</v>
      </c>
      <c r="I17" s="73" t="s">
        <v>409</v>
      </c>
      <c r="J17" s="76" t="s">
        <v>472</v>
      </c>
      <c r="K17" s="73" t="s">
        <v>473</v>
      </c>
      <c r="L17" s="73" t="s">
        <v>412</v>
      </c>
    </row>
    <row r="18" spans="1:12">
      <c r="A18" s="73">
        <v>15</v>
      </c>
      <c r="B18" s="73" t="s">
        <v>405</v>
      </c>
      <c r="C18" s="73" t="s">
        <v>474</v>
      </c>
      <c r="D18" s="73" t="s">
        <v>475</v>
      </c>
      <c r="E18" s="74">
        <v>11.21</v>
      </c>
      <c r="F18" s="74">
        <v>12</v>
      </c>
      <c r="G18" s="75">
        <f t="shared" si="0"/>
        <v>60000</v>
      </c>
      <c r="H18" s="76" t="s">
        <v>476</v>
      </c>
      <c r="I18" s="73" t="s">
        <v>409</v>
      </c>
      <c r="J18" s="76" t="s">
        <v>477</v>
      </c>
      <c r="K18" s="73" t="s">
        <v>478</v>
      </c>
      <c r="L18" s="73" t="s">
        <v>412</v>
      </c>
    </row>
    <row r="19" spans="1:12">
      <c r="A19" s="73">
        <v>16</v>
      </c>
      <c r="B19" s="73" t="s">
        <v>405</v>
      </c>
      <c r="C19" s="73" t="s">
        <v>479</v>
      </c>
      <c r="D19" s="73" t="s">
        <v>480</v>
      </c>
      <c r="E19" s="74">
        <v>9.84</v>
      </c>
      <c r="F19" s="74">
        <v>10</v>
      </c>
      <c r="G19" s="75">
        <f t="shared" si="0"/>
        <v>50000</v>
      </c>
      <c r="H19" s="76" t="s">
        <v>481</v>
      </c>
      <c r="I19" s="73" t="s">
        <v>409</v>
      </c>
      <c r="J19" s="76" t="s">
        <v>482</v>
      </c>
      <c r="K19" s="73" t="s">
        <v>483</v>
      </c>
      <c r="L19" s="73" t="s">
        <v>412</v>
      </c>
    </row>
    <row r="20" spans="1:12">
      <c r="A20" s="73">
        <v>17</v>
      </c>
      <c r="B20" s="73" t="s">
        <v>405</v>
      </c>
      <c r="C20" s="73" t="s">
        <v>484</v>
      </c>
      <c r="D20" s="73" t="s">
        <v>485</v>
      </c>
      <c r="E20" s="74">
        <v>97.44</v>
      </c>
      <c r="F20" s="74">
        <v>98</v>
      </c>
      <c r="G20" s="75">
        <f t="shared" si="0"/>
        <v>490000</v>
      </c>
      <c r="H20" s="76" t="s">
        <v>486</v>
      </c>
      <c r="I20" s="73" t="s">
        <v>409</v>
      </c>
      <c r="J20" s="76" t="s">
        <v>487</v>
      </c>
      <c r="K20" s="73" t="s">
        <v>488</v>
      </c>
      <c r="L20" s="73" t="s">
        <v>412</v>
      </c>
    </row>
    <row r="21" spans="1:12">
      <c r="A21" s="73">
        <v>18</v>
      </c>
      <c r="B21" s="73" t="s">
        <v>405</v>
      </c>
      <c r="C21" s="73" t="s">
        <v>489</v>
      </c>
      <c r="D21" s="73" t="s">
        <v>490</v>
      </c>
      <c r="E21" s="74">
        <v>9.42</v>
      </c>
      <c r="F21" s="74">
        <v>10</v>
      </c>
      <c r="G21" s="75">
        <f t="shared" si="0"/>
        <v>50000</v>
      </c>
      <c r="H21" s="76" t="s">
        <v>491</v>
      </c>
      <c r="I21" s="73" t="s">
        <v>409</v>
      </c>
      <c r="J21" s="76" t="s">
        <v>492</v>
      </c>
      <c r="K21" s="73" t="s">
        <v>493</v>
      </c>
      <c r="L21" s="73" t="s">
        <v>412</v>
      </c>
    </row>
    <row r="22" spans="1:12">
      <c r="A22" s="73">
        <v>19</v>
      </c>
      <c r="B22" s="73" t="s">
        <v>405</v>
      </c>
      <c r="C22" s="73" t="s">
        <v>494</v>
      </c>
      <c r="D22" s="73" t="s">
        <v>495</v>
      </c>
      <c r="E22" s="74">
        <v>14.499000000000001</v>
      </c>
      <c r="F22" s="74">
        <v>15</v>
      </c>
      <c r="G22" s="75">
        <f t="shared" si="0"/>
        <v>75000</v>
      </c>
      <c r="H22" s="76" t="s">
        <v>496</v>
      </c>
      <c r="I22" s="73" t="s">
        <v>409</v>
      </c>
      <c r="J22" s="76" t="s">
        <v>497</v>
      </c>
      <c r="K22" s="73" t="s">
        <v>498</v>
      </c>
      <c r="L22" s="73" t="s">
        <v>412</v>
      </c>
    </row>
    <row r="23" spans="1:12">
      <c r="A23" s="73">
        <v>20</v>
      </c>
      <c r="B23" s="73" t="s">
        <v>405</v>
      </c>
      <c r="C23" s="73" t="s">
        <v>499</v>
      </c>
      <c r="D23" s="73" t="s">
        <v>500</v>
      </c>
      <c r="E23" s="74">
        <v>49.8</v>
      </c>
      <c r="F23" s="74">
        <v>50</v>
      </c>
      <c r="G23" s="75">
        <f t="shared" si="0"/>
        <v>250000</v>
      </c>
      <c r="H23" s="76" t="s">
        <v>501</v>
      </c>
      <c r="I23" s="73" t="s">
        <v>409</v>
      </c>
      <c r="J23" s="76" t="s">
        <v>502</v>
      </c>
      <c r="K23" s="73" t="s">
        <v>503</v>
      </c>
      <c r="L23" s="73" t="s">
        <v>412</v>
      </c>
    </row>
    <row r="24" spans="1:12">
      <c r="A24" s="73">
        <v>21</v>
      </c>
      <c r="B24" s="73" t="s">
        <v>405</v>
      </c>
      <c r="C24" s="73" t="s">
        <v>504</v>
      </c>
      <c r="D24" s="73" t="s">
        <v>505</v>
      </c>
      <c r="E24" s="74">
        <v>95.1</v>
      </c>
      <c r="F24" s="74">
        <v>96</v>
      </c>
      <c r="G24" s="75">
        <f t="shared" si="0"/>
        <v>480000</v>
      </c>
      <c r="H24" s="76" t="s">
        <v>506</v>
      </c>
      <c r="I24" s="73" t="s">
        <v>409</v>
      </c>
      <c r="J24" s="76" t="s">
        <v>507</v>
      </c>
      <c r="K24" s="73" t="s">
        <v>508</v>
      </c>
      <c r="L24" s="73" t="s">
        <v>412</v>
      </c>
    </row>
    <row r="25" spans="1:12">
      <c r="A25" s="73">
        <v>22</v>
      </c>
      <c r="B25" s="73" t="s">
        <v>405</v>
      </c>
      <c r="C25" s="73" t="s">
        <v>509</v>
      </c>
      <c r="D25" s="73" t="s">
        <v>510</v>
      </c>
      <c r="E25" s="74">
        <v>25</v>
      </c>
      <c r="F25" s="74">
        <v>25</v>
      </c>
      <c r="G25" s="75">
        <f t="shared" si="0"/>
        <v>125000</v>
      </c>
      <c r="H25" s="76" t="s">
        <v>511</v>
      </c>
      <c r="I25" s="73" t="s">
        <v>409</v>
      </c>
      <c r="J25" s="76" t="s">
        <v>512</v>
      </c>
      <c r="K25" s="73" t="s">
        <v>513</v>
      </c>
      <c r="L25" s="73" t="s">
        <v>412</v>
      </c>
    </row>
    <row r="26" spans="1:12">
      <c r="A26" s="73">
        <v>23</v>
      </c>
      <c r="B26" s="73" t="s">
        <v>405</v>
      </c>
      <c r="C26" s="73" t="s">
        <v>499</v>
      </c>
      <c r="D26" s="73" t="s">
        <v>514</v>
      </c>
      <c r="E26" s="74">
        <v>54.84</v>
      </c>
      <c r="F26" s="74">
        <v>55</v>
      </c>
      <c r="G26" s="75">
        <f t="shared" si="0"/>
        <v>275000</v>
      </c>
      <c r="H26" s="76" t="s">
        <v>515</v>
      </c>
      <c r="I26" s="73" t="s">
        <v>409</v>
      </c>
      <c r="J26" s="76" t="s">
        <v>516</v>
      </c>
      <c r="K26" s="73" t="s">
        <v>517</v>
      </c>
      <c r="L26" s="73" t="s">
        <v>412</v>
      </c>
    </row>
    <row r="27" spans="1:12">
      <c r="A27" s="73">
        <v>24</v>
      </c>
      <c r="B27" s="73" t="s">
        <v>405</v>
      </c>
      <c r="C27" s="73" t="s">
        <v>494</v>
      </c>
      <c r="D27" s="73" t="s">
        <v>518</v>
      </c>
      <c r="E27" s="74">
        <v>13.058999999999999</v>
      </c>
      <c r="F27" s="74">
        <v>14</v>
      </c>
      <c r="G27" s="75">
        <f t="shared" si="0"/>
        <v>70000</v>
      </c>
      <c r="H27" s="76" t="s">
        <v>519</v>
      </c>
      <c r="I27" s="73" t="s">
        <v>409</v>
      </c>
      <c r="J27" s="76" t="s">
        <v>520</v>
      </c>
      <c r="K27" s="73" t="s">
        <v>521</v>
      </c>
      <c r="L27" s="73" t="s">
        <v>412</v>
      </c>
    </row>
    <row r="28" spans="1:12">
      <c r="A28" s="73">
        <v>25</v>
      </c>
      <c r="B28" s="73" t="s">
        <v>405</v>
      </c>
      <c r="C28" s="73" t="s">
        <v>522</v>
      </c>
      <c r="D28" s="73" t="s">
        <v>523</v>
      </c>
      <c r="E28" s="74">
        <v>16.79</v>
      </c>
      <c r="F28" s="74">
        <v>17</v>
      </c>
      <c r="G28" s="75">
        <f t="shared" si="0"/>
        <v>85000</v>
      </c>
      <c r="H28" s="76" t="s">
        <v>524</v>
      </c>
      <c r="I28" s="73" t="s">
        <v>409</v>
      </c>
      <c r="J28" s="76" t="s">
        <v>525</v>
      </c>
      <c r="K28" s="73" t="s">
        <v>526</v>
      </c>
      <c r="L28" s="73" t="s">
        <v>412</v>
      </c>
    </row>
    <row r="29" spans="1:12">
      <c r="A29" s="73">
        <v>26</v>
      </c>
      <c r="B29" s="73" t="s">
        <v>405</v>
      </c>
      <c r="C29" s="73" t="s">
        <v>527</v>
      </c>
      <c r="D29" s="73" t="s">
        <v>528</v>
      </c>
      <c r="E29" s="74">
        <v>124.91</v>
      </c>
      <c r="F29" s="74">
        <v>125</v>
      </c>
      <c r="G29" s="75">
        <f t="shared" si="0"/>
        <v>625000</v>
      </c>
      <c r="H29" s="76" t="s">
        <v>529</v>
      </c>
      <c r="I29" s="73" t="s">
        <v>530</v>
      </c>
      <c r="J29" s="76" t="s">
        <v>531</v>
      </c>
      <c r="K29" s="73" t="s">
        <v>532</v>
      </c>
      <c r="L29" s="73" t="s">
        <v>533</v>
      </c>
    </row>
    <row r="30" spans="1:12">
      <c r="A30" s="73">
        <v>27</v>
      </c>
      <c r="B30" s="73" t="s">
        <v>534</v>
      </c>
      <c r="C30" s="73" t="s">
        <v>535</v>
      </c>
      <c r="D30" s="73" t="s">
        <v>536</v>
      </c>
      <c r="E30" s="74">
        <v>27.2</v>
      </c>
      <c r="F30" s="74">
        <v>28</v>
      </c>
      <c r="G30" s="75">
        <f t="shared" si="0"/>
        <v>140000</v>
      </c>
      <c r="H30" s="76" t="s">
        <v>537</v>
      </c>
      <c r="I30" s="73" t="s">
        <v>409</v>
      </c>
      <c r="J30" s="76" t="s">
        <v>538</v>
      </c>
      <c r="K30" s="73" t="s">
        <v>539</v>
      </c>
      <c r="L30" s="73" t="s">
        <v>412</v>
      </c>
    </row>
    <row r="31" spans="1:12">
      <c r="A31" s="73">
        <v>28</v>
      </c>
      <c r="B31" s="73" t="s">
        <v>405</v>
      </c>
      <c r="C31" s="73" t="s">
        <v>540</v>
      </c>
      <c r="D31" s="73" t="s">
        <v>541</v>
      </c>
      <c r="E31" s="74">
        <v>92.97</v>
      </c>
      <c r="F31" s="74">
        <v>93</v>
      </c>
      <c r="G31" s="75">
        <f t="shared" si="0"/>
        <v>465000</v>
      </c>
      <c r="H31" s="76" t="s">
        <v>542</v>
      </c>
      <c r="I31" s="73" t="s">
        <v>409</v>
      </c>
      <c r="J31" s="76" t="s">
        <v>543</v>
      </c>
      <c r="K31" s="73" t="s">
        <v>544</v>
      </c>
      <c r="L31" s="73" t="s">
        <v>412</v>
      </c>
    </row>
    <row r="32" spans="1:12">
      <c r="A32" s="73">
        <v>29</v>
      </c>
      <c r="B32" s="73" t="s">
        <v>405</v>
      </c>
      <c r="C32" s="73" t="s">
        <v>545</v>
      </c>
      <c r="D32" s="73" t="s">
        <v>546</v>
      </c>
      <c r="E32" s="74">
        <v>6.56</v>
      </c>
      <c r="F32" s="74">
        <v>7</v>
      </c>
      <c r="G32" s="75">
        <f t="shared" si="0"/>
        <v>35000</v>
      </c>
      <c r="H32" s="76" t="s">
        <v>547</v>
      </c>
      <c r="I32" s="73" t="s">
        <v>409</v>
      </c>
      <c r="J32" s="76" t="s">
        <v>548</v>
      </c>
      <c r="K32" s="73" t="s">
        <v>549</v>
      </c>
      <c r="L32" s="73" t="s">
        <v>412</v>
      </c>
    </row>
    <row r="33" spans="1:12">
      <c r="A33" s="73">
        <v>30</v>
      </c>
      <c r="B33" s="73" t="s">
        <v>405</v>
      </c>
      <c r="C33" s="73" t="s">
        <v>550</v>
      </c>
      <c r="D33" s="73" t="s">
        <v>551</v>
      </c>
      <c r="E33" s="74">
        <v>76.55</v>
      </c>
      <c r="F33" s="74">
        <v>77</v>
      </c>
      <c r="G33" s="75">
        <f t="shared" si="0"/>
        <v>385000</v>
      </c>
      <c r="H33" s="76" t="s">
        <v>552</v>
      </c>
      <c r="I33" s="73" t="s">
        <v>409</v>
      </c>
      <c r="J33" s="76" t="s">
        <v>553</v>
      </c>
      <c r="K33" s="73" t="s">
        <v>554</v>
      </c>
      <c r="L33" s="73" t="s">
        <v>412</v>
      </c>
    </row>
    <row r="34" spans="1:12">
      <c r="A34" s="73">
        <v>31</v>
      </c>
      <c r="B34" s="73" t="s">
        <v>555</v>
      </c>
      <c r="C34" s="73" t="s">
        <v>556</v>
      </c>
      <c r="D34" s="73" t="s">
        <v>557</v>
      </c>
      <c r="E34" s="74">
        <v>77.820999999999998</v>
      </c>
      <c r="F34" s="74">
        <v>78</v>
      </c>
      <c r="G34" s="75">
        <f t="shared" si="0"/>
        <v>390000</v>
      </c>
      <c r="H34" s="76" t="s">
        <v>558</v>
      </c>
      <c r="I34" s="73" t="s">
        <v>409</v>
      </c>
      <c r="J34" s="76" t="s">
        <v>559</v>
      </c>
      <c r="K34" s="73" t="s">
        <v>560</v>
      </c>
      <c r="L34" s="73" t="s">
        <v>412</v>
      </c>
    </row>
    <row r="35" spans="1:12">
      <c r="A35" s="73">
        <v>32</v>
      </c>
      <c r="B35" s="73" t="s">
        <v>405</v>
      </c>
      <c r="C35" s="73" t="s">
        <v>561</v>
      </c>
      <c r="D35" s="73" t="s">
        <v>562</v>
      </c>
      <c r="E35" s="74">
        <v>22.023</v>
      </c>
      <c r="F35" s="74">
        <v>23</v>
      </c>
      <c r="G35" s="75">
        <f t="shared" si="0"/>
        <v>115000</v>
      </c>
      <c r="H35" s="76" t="s">
        <v>563</v>
      </c>
      <c r="I35" s="73" t="s">
        <v>409</v>
      </c>
      <c r="J35" s="76" t="s">
        <v>564</v>
      </c>
      <c r="K35" s="73" t="s">
        <v>565</v>
      </c>
      <c r="L35" s="73" t="s">
        <v>412</v>
      </c>
    </row>
    <row r="36" spans="1:12">
      <c r="A36" s="73">
        <v>33</v>
      </c>
      <c r="B36" s="73" t="s">
        <v>405</v>
      </c>
      <c r="C36" s="73" t="s">
        <v>566</v>
      </c>
      <c r="D36" s="73" t="s">
        <v>567</v>
      </c>
      <c r="E36" s="74">
        <v>39.281999999999996</v>
      </c>
      <c r="F36" s="74">
        <v>40</v>
      </c>
      <c r="G36" s="75">
        <f t="shared" si="0"/>
        <v>200000</v>
      </c>
      <c r="H36" s="76" t="s">
        <v>568</v>
      </c>
      <c r="I36" s="73" t="s">
        <v>409</v>
      </c>
      <c r="J36" s="76" t="s">
        <v>428</v>
      </c>
      <c r="K36" s="73" t="s">
        <v>569</v>
      </c>
      <c r="L36" s="73" t="s">
        <v>412</v>
      </c>
    </row>
    <row r="37" spans="1:12">
      <c r="A37" s="73">
        <v>34</v>
      </c>
      <c r="B37" s="73" t="s">
        <v>405</v>
      </c>
      <c r="C37" s="73" t="s">
        <v>570</v>
      </c>
      <c r="D37" s="73" t="s">
        <v>571</v>
      </c>
      <c r="E37" s="74">
        <v>15.885999999999999</v>
      </c>
      <c r="F37" s="74">
        <v>16</v>
      </c>
      <c r="G37" s="75">
        <f t="shared" si="0"/>
        <v>80000</v>
      </c>
      <c r="H37" s="76" t="s">
        <v>572</v>
      </c>
      <c r="I37" s="73" t="s">
        <v>409</v>
      </c>
      <c r="J37" s="76" t="s">
        <v>573</v>
      </c>
      <c r="K37" s="73" t="s">
        <v>574</v>
      </c>
      <c r="L37" s="73" t="s">
        <v>412</v>
      </c>
    </row>
    <row r="38" spans="1:12">
      <c r="A38" s="73">
        <v>35</v>
      </c>
      <c r="B38" s="73" t="s">
        <v>405</v>
      </c>
      <c r="C38" s="73" t="s">
        <v>575</v>
      </c>
      <c r="D38" s="73" t="s">
        <v>576</v>
      </c>
      <c r="E38" s="74">
        <v>37.835000000000001</v>
      </c>
      <c r="F38" s="74">
        <v>38</v>
      </c>
      <c r="G38" s="75">
        <f t="shared" si="0"/>
        <v>190000</v>
      </c>
      <c r="H38" s="76" t="s">
        <v>577</v>
      </c>
      <c r="I38" s="73" t="s">
        <v>409</v>
      </c>
      <c r="J38" s="76" t="s">
        <v>578</v>
      </c>
      <c r="K38" s="73" t="s">
        <v>579</v>
      </c>
      <c r="L38" s="73" t="s">
        <v>412</v>
      </c>
    </row>
    <row r="39" spans="1:12">
      <c r="A39" s="73">
        <v>36</v>
      </c>
      <c r="B39" s="73" t="s">
        <v>555</v>
      </c>
      <c r="C39" s="73" t="s">
        <v>580</v>
      </c>
      <c r="D39" s="73" t="s">
        <v>581</v>
      </c>
      <c r="E39" s="74">
        <v>48.621000000000002</v>
      </c>
      <c r="F39" s="74">
        <v>49</v>
      </c>
      <c r="G39" s="75">
        <f t="shared" si="0"/>
        <v>245000</v>
      </c>
      <c r="H39" s="76" t="s">
        <v>582</v>
      </c>
      <c r="I39" s="73" t="s">
        <v>409</v>
      </c>
      <c r="J39" s="76" t="s">
        <v>583</v>
      </c>
      <c r="K39" s="73" t="s">
        <v>584</v>
      </c>
      <c r="L39" s="73" t="s">
        <v>412</v>
      </c>
    </row>
    <row r="40" spans="1:12">
      <c r="A40" s="73">
        <v>37</v>
      </c>
      <c r="B40" s="73" t="s">
        <v>405</v>
      </c>
      <c r="C40" s="73" t="s">
        <v>585</v>
      </c>
      <c r="D40" s="73" t="s">
        <v>586</v>
      </c>
      <c r="E40" s="74" t="s">
        <v>1012</v>
      </c>
      <c r="F40" s="74"/>
      <c r="G40" s="75">
        <f t="shared" si="0"/>
        <v>0</v>
      </c>
      <c r="H40" s="76" t="s">
        <v>587</v>
      </c>
      <c r="I40" s="73" t="s">
        <v>588</v>
      </c>
      <c r="J40" s="76"/>
      <c r="K40" s="73" t="s">
        <v>589</v>
      </c>
      <c r="L40" s="73" t="s">
        <v>533</v>
      </c>
    </row>
    <row r="41" spans="1:12">
      <c r="A41" s="73">
        <v>38</v>
      </c>
      <c r="B41" s="73" t="s">
        <v>405</v>
      </c>
      <c r="C41" s="73" t="s">
        <v>590</v>
      </c>
      <c r="D41" s="73" t="s">
        <v>591</v>
      </c>
      <c r="E41" s="74">
        <v>38.392000000000003</v>
      </c>
      <c r="F41" s="74">
        <v>39</v>
      </c>
      <c r="G41" s="75">
        <f t="shared" si="0"/>
        <v>195000</v>
      </c>
      <c r="H41" s="76" t="s">
        <v>592</v>
      </c>
      <c r="I41" s="73" t="s">
        <v>409</v>
      </c>
      <c r="J41" s="76" t="s">
        <v>593</v>
      </c>
      <c r="K41" s="73" t="s">
        <v>594</v>
      </c>
      <c r="L41" s="73" t="s">
        <v>412</v>
      </c>
    </row>
    <row r="42" spans="1:12">
      <c r="A42" s="73">
        <v>39</v>
      </c>
      <c r="B42" s="73" t="s">
        <v>405</v>
      </c>
      <c r="C42" s="73" t="s">
        <v>595</v>
      </c>
      <c r="D42" s="73" t="s">
        <v>596</v>
      </c>
      <c r="E42" s="74">
        <v>7.49</v>
      </c>
      <c r="F42" s="74">
        <v>8</v>
      </c>
      <c r="G42" s="75">
        <f t="shared" si="0"/>
        <v>40000</v>
      </c>
      <c r="H42" s="76" t="s">
        <v>597</v>
      </c>
      <c r="I42" s="73" t="s">
        <v>409</v>
      </c>
      <c r="J42" s="76" t="s">
        <v>598</v>
      </c>
      <c r="K42" s="73" t="s">
        <v>599</v>
      </c>
      <c r="L42" s="73" t="s">
        <v>412</v>
      </c>
    </row>
    <row r="43" spans="1:12">
      <c r="A43" s="73">
        <v>40</v>
      </c>
      <c r="B43" s="73" t="s">
        <v>405</v>
      </c>
      <c r="C43" s="73" t="s">
        <v>600</v>
      </c>
      <c r="D43" s="73" t="s">
        <v>601</v>
      </c>
      <c r="E43" s="74">
        <v>32.652000000000001</v>
      </c>
      <c r="F43" s="74">
        <v>33</v>
      </c>
      <c r="G43" s="75">
        <f t="shared" si="0"/>
        <v>165000</v>
      </c>
      <c r="H43" s="76" t="s">
        <v>602</v>
      </c>
      <c r="I43" s="73" t="s">
        <v>409</v>
      </c>
      <c r="J43" s="76"/>
      <c r="K43" s="73" t="s">
        <v>603</v>
      </c>
      <c r="L43" s="73" t="s">
        <v>412</v>
      </c>
    </row>
    <row r="44" spans="1:12">
      <c r="A44" s="73">
        <v>41</v>
      </c>
      <c r="B44" s="73" t="s">
        <v>405</v>
      </c>
      <c r="C44" s="73" t="s">
        <v>604</v>
      </c>
      <c r="D44" s="73" t="s">
        <v>605</v>
      </c>
      <c r="E44" s="74">
        <v>39.491999999999997</v>
      </c>
      <c r="F44" s="74">
        <v>40</v>
      </c>
      <c r="G44" s="75">
        <f t="shared" si="0"/>
        <v>200000</v>
      </c>
      <c r="H44" s="76" t="s">
        <v>606</v>
      </c>
      <c r="I44" s="73" t="s">
        <v>409</v>
      </c>
      <c r="J44" s="76" t="s">
        <v>607</v>
      </c>
      <c r="K44" s="73" t="s">
        <v>608</v>
      </c>
      <c r="L44" s="73" t="s">
        <v>412</v>
      </c>
    </row>
    <row r="45" spans="1:12">
      <c r="A45" s="73">
        <v>42</v>
      </c>
      <c r="B45" s="73" t="s">
        <v>405</v>
      </c>
      <c r="C45" s="73" t="s">
        <v>609</v>
      </c>
      <c r="D45" s="73" t="s">
        <v>610</v>
      </c>
      <c r="E45" s="74">
        <v>27.202999999999999</v>
      </c>
      <c r="F45" s="74">
        <v>28</v>
      </c>
      <c r="G45" s="75">
        <f t="shared" si="0"/>
        <v>140000</v>
      </c>
      <c r="H45" s="76" t="s">
        <v>611</v>
      </c>
      <c r="I45" s="73" t="s">
        <v>409</v>
      </c>
      <c r="J45" s="76" t="s">
        <v>612</v>
      </c>
      <c r="K45" s="73" t="s">
        <v>613</v>
      </c>
      <c r="L45" s="73" t="s">
        <v>412</v>
      </c>
    </row>
    <row r="46" spans="1:12">
      <c r="A46" s="73">
        <v>43</v>
      </c>
      <c r="B46" s="73" t="s">
        <v>555</v>
      </c>
      <c r="C46" s="73" t="s">
        <v>614</v>
      </c>
      <c r="D46" s="73" t="s">
        <v>615</v>
      </c>
      <c r="E46" s="74">
        <v>62.765000000000001</v>
      </c>
      <c r="F46" s="74">
        <v>63</v>
      </c>
      <c r="G46" s="75">
        <f t="shared" si="0"/>
        <v>315000</v>
      </c>
      <c r="H46" s="76" t="s">
        <v>616</v>
      </c>
      <c r="I46" s="73" t="s">
        <v>409</v>
      </c>
      <c r="J46" s="76" t="s">
        <v>617</v>
      </c>
      <c r="K46" s="73" t="s">
        <v>618</v>
      </c>
      <c r="L46" s="73" t="s">
        <v>412</v>
      </c>
    </row>
    <row r="47" spans="1:12">
      <c r="A47" s="73">
        <v>44</v>
      </c>
      <c r="B47" s="73" t="s">
        <v>405</v>
      </c>
      <c r="C47" s="73" t="s">
        <v>619</v>
      </c>
      <c r="D47" s="73" t="s">
        <v>620</v>
      </c>
      <c r="E47" s="74">
        <v>52.460999999999999</v>
      </c>
      <c r="F47" s="74">
        <v>53</v>
      </c>
      <c r="G47" s="75">
        <f t="shared" si="0"/>
        <v>265000</v>
      </c>
      <c r="H47" s="76" t="s">
        <v>621</v>
      </c>
      <c r="I47" s="73" t="s">
        <v>409</v>
      </c>
      <c r="J47" s="76" t="s">
        <v>622</v>
      </c>
      <c r="K47" s="73" t="s">
        <v>623</v>
      </c>
      <c r="L47" s="73" t="s">
        <v>412</v>
      </c>
    </row>
    <row r="48" spans="1:12">
      <c r="A48" s="73">
        <v>45</v>
      </c>
      <c r="B48" s="73" t="s">
        <v>405</v>
      </c>
      <c r="C48" s="73" t="s">
        <v>624</v>
      </c>
      <c r="D48" s="73" t="s">
        <v>625</v>
      </c>
      <c r="E48" s="74">
        <v>111.7796</v>
      </c>
      <c r="F48" s="74">
        <v>112</v>
      </c>
      <c r="G48" s="75">
        <f t="shared" si="0"/>
        <v>560000</v>
      </c>
      <c r="H48" s="76" t="s">
        <v>626</v>
      </c>
      <c r="I48" s="73" t="s">
        <v>409</v>
      </c>
      <c r="J48" s="76" t="s">
        <v>627</v>
      </c>
      <c r="K48" s="73" t="s">
        <v>628</v>
      </c>
      <c r="L48" s="73" t="s">
        <v>1010</v>
      </c>
    </row>
    <row r="49" spans="1:12">
      <c r="A49" s="73">
        <v>46</v>
      </c>
      <c r="B49" s="73" t="s">
        <v>405</v>
      </c>
      <c r="C49" s="73" t="s">
        <v>629</v>
      </c>
      <c r="D49" s="73" t="s">
        <v>630</v>
      </c>
      <c r="E49" s="74">
        <v>26.164899999999999</v>
      </c>
      <c r="F49" s="74">
        <v>27</v>
      </c>
      <c r="G49" s="75">
        <f t="shared" si="0"/>
        <v>135000</v>
      </c>
      <c r="H49" s="76" t="s">
        <v>631</v>
      </c>
      <c r="I49" s="73" t="s">
        <v>409</v>
      </c>
      <c r="J49" s="76" t="s">
        <v>632</v>
      </c>
      <c r="K49" s="73" t="s">
        <v>633</v>
      </c>
      <c r="L49" s="73" t="s">
        <v>412</v>
      </c>
    </row>
    <row r="50" spans="1:12">
      <c r="A50" s="73">
        <v>47</v>
      </c>
      <c r="B50" s="73" t="s">
        <v>405</v>
      </c>
      <c r="C50" s="73" t="s">
        <v>609</v>
      </c>
      <c r="D50" s="73" t="s">
        <v>634</v>
      </c>
      <c r="E50" s="74">
        <v>30.838999999999999</v>
      </c>
      <c r="F50" s="74">
        <v>31</v>
      </c>
      <c r="G50" s="75">
        <f t="shared" si="0"/>
        <v>155000</v>
      </c>
      <c r="H50" s="76" t="s">
        <v>635</v>
      </c>
      <c r="I50" s="73" t="s">
        <v>409</v>
      </c>
      <c r="J50" s="76" t="s">
        <v>636</v>
      </c>
      <c r="K50" s="73" t="s">
        <v>637</v>
      </c>
      <c r="L50" s="73" t="s">
        <v>412</v>
      </c>
    </row>
    <row r="51" spans="1:12">
      <c r="A51" s="73">
        <v>48</v>
      </c>
      <c r="B51" s="73" t="s">
        <v>405</v>
      </c>
      <c r="C51" s="73" t="s">
        <v>638</v>
      </c>
      <c r="D51" s="73" t="s">
        <v>639</v>
      </c>
      <c r="E51" s="74">
        <v>46.720999999999997</v>
      </c>
      <c r="F51" s="74">
        <v>47</v>
      </c>
      <c r="G51" s="75">
        <f t="shared" si="0"/>
        <v>235000</v>
      </c>
      <c r="H51" s="76" t="s">
        <v>640</v>
      </c>
      <c r="I51" s="73" t="s">
        <v>409</v>
      </c>
      <c r="J51" s="76" t="s">
        <v>641</v>
      </c>
      <c r="K51" s="73" t="s">
        <v>642</v>
      </c>
      <c r="L51" s="73" t="s">
        <v>412</v>
      </c>
    </row>
    <row r="52" spans="1:12">
      <c r="A52" s="73">
        <v>49</v>
      </c>
      <c r="B52" s="73" t="s">
        <v>405</v>
      </c>
      <c r="C52" s="73" t="s">
        <v>643</v>
      </c>
      <c r="D52" s="73" t="s">
        <v>644</v>
      </c>
      <c r="E52" s="74">
        <v>23.864000000000001</v>
      </c>
      <c r="F52" s="74">
        <v>24</v>
      </c>
      <c r="G52" s="75">
        <f t="shared" si="0"/>
        <v>120000</v>
      </c>
      <c r="H52" s="76" t="s">
        <v>645</v>
      </c>
      <c r="I52" s="73" t="s">
        <v>409</v>
      </c>
      <c r="J52" s="76" t="s">
        <v>646</v>
      </c>
      <c r="K52" s="73" t="s">
        <v>647</v>
      </c>
      <c r="L52" s="73" t="s">
        <v>412</v>
      </c>
    </row>
    <row r="53" spans="1:12">
      <c r="A53" s="73">
        <v>50</v>
      </c>
      <c r="B53" s="73" t="s">
        <v>405</v>
      </c>
      <c r="C53" s="73" t="s">
        <v>648</v>
      </c>
      <c r="D53" s="73" t="s">
        <v>649</v>
      </c>
      <c r="E53" s="74">
        <v>24.608000000000001</v>
      </c>
      <c r="F53" s="74">
        <v>25</v>
      </c>
      <c r="G53" s="75">
        <f t="shared" si="0"/>
        <v>125000</v>
      </c>
      <c r="H53" s="76" t="s">
        <v>650</v>
      </c>
      <c r="I53" s="73" t="s">
        <v>409</v>
      </c>
      <c r="J53" s="76" t="s">
        <v>425</v>
      </c>
      <c r="K53" s="73" t="s">
        <v>651</v>
      </c>
      <c r="L53" s="73" t="s">
        <v>412</v>
      </c>
    </row>
    <row r="54" spans="1:12">
      <c r="A54" s="73">
        <v>51</v>
      </c>
      <c r="B54" s="73" t="s">
        <v>405</v>
      </c>
      <c r="C54" s="73" t="s">
        <v>652</v>
      </c>
      <c r="D54" s="73" t="s">
        <v>653</v>
      </c>
      <c r="E54" s="74">
        <v>42.833500000000001</v>
      </c>
      <c r="F54" s="74">
        <v>43</v>
      </c>
      <c r="G54" s="75">
        <f t="shared" si="0"/>
        <v>215000</v>
      </c>
      <c r="H54" s="76" t="s">
        <v>654</v>
      </c>
      <c r="I54" s="73" t="s">
        <v>409</v>
      </c>
      <c r="J54" s="76" t="s">
        <v>655</v>
      </c>
      <c r="K54" s="73" t="s">
        <v>656</v>
      </c>
      <c r="L54" s="73" t="s">
        <v>412</v>
      </c>
    </row>
    <row r="55" spans="1:12">
      <c r="A55" s="73">
        <v>52</v>
      </c>
      <c r="B55" s="73" t="s">
        <v>405</v>
      </c>
      <c r="C55" s="73" t="s">
        <v>275</v>
      </c>
      <c r="D55" s="73" t="s">
        <v>657</v>
      </c>
      <c r="E55" s="74">
        <v>7.02</v>
      </c>
      <c r="F55" s="74">
        <v>8</v>
      </c>
      <c r="G55" s="75">
        <f t="shared" si="0"/>
        <v>40000</v>
      </c>
      <c r="H55" s="76" t="s">
        <v>276</v>
      </c>
      <c r="I55" s="73" t="s">
        <v>409</v>
      </c>
      <c r="J55" s="76" t="s">
        <v>277</v>
      </c>
      <c r="K55" s="78" t="s">
        <v>278</v>
      </c>
      <c r="L55" s="73" t="s">
        <v>412</v>
      </c>
    </row>
    <row r="56" spans="1:12">
      <c r="A56" s="73">
        <v>53</v>
      </c>
      <c r="B56" s="73" t="s">
        <v>405</v>
      </c>
      <c r="C56" s="73" t="s">
        <v>279</v>
      </c>
      <c r="D56" s="73" t="s">
        <v>658</v>
      </c>
      <c r="E56" s="74">
        <v>16.04</v>
      </c>
      <c r="F56" s="74">
        <v>17</v>
      </c>
      <c r="G56" s="75">
        <f t="shared" si="0"/>
        <v>85000</v>
      </c>
      <c r="H56" s="76" t="s">
        <v>280</v>
      </c>
      <c r="I56" s="73" t="s">
        <v>409</v>
      </c>
      <c r="J56" s="76" t="s">
        <v>281</v>
      </c>
      <c r="K56" s="78" t="s">
        <v>282</v>
      </c>
      <c r="L56" s="73" t="s">
        <v>412</v>
      </c>
    </row>
    <row r="57" spans="1:12">
      <c r="A57" s="73">
        <v>54</v>
      </c>
      <c r="B57" s="73" t="s">
        <v>405</v>
      </c>
      <c r="C57" s="73" t="s">
        <v>283</v>
      </c>
      <c r="D57" s="73" t="s">
        <v>659</v>
      </c>
      <c r="E57" s="74">
        <v>26.12</v>
      </c>
      <c r="F57" s="74">
        <v>27</v>
      </c>
      <c r="G57" s="75">
        <f t="shared" si="0"/>
        <v>135000</v>
      </c>
      <c r="H57" s="76" t="s">
        <v>284</v>
      </c>
      <c r="I57" s="73" t="s">
        <v>409</v>
      </c>
      <c r="J57" s="76" t="s">
        <v>285</v>
      </c>
      <c r="K57" s="78" t="s">
        <v>286</v>
      </c>
      <c r="L57" s="73" t="s">
        <v>412</v>
      </c>
    </row>
    <row r="58" spans="1:12">
      <c r="A58" s="73">
        <v>55</v>
      </c>
      <c r="B58" s="73" t="s">
        <v>405</v>
      </c>
      <c r="C58" s="73" t="s">
        <v>287</v>
      </c>
      <c r="D58" s="73" t="s">
        <v>660</v>
      </c>
      <c r="E58" s="74">
        <v>20.68</v>
      </c>
      <c r="F58" s="74">
        <v>21</v>
      </c>
      <c r="G58" s="75">
        <f t="shared" si="0"/>
        <v>105000</v>
      </c>
      <c r="H58" s="76" t="s">
        <v>288</v>
      </c>
      <c r="I58" s="73" t="s">
        <v>409</v>
      </c>
      <c r="J58" s="76" t="s">
        <v>289</v>
      </c>
      <c r="K58" s="78" t="s">
        <v>290</v>
      </c>
      <c r="L58" s="73" t="s">
        <v>412</v>
      </c>
    </row>
    <row r="59" spans="1:12">
      <c r="A59" s="73">
        <v>56</v>
      </c>
      <c r="B59" s="73" t="s">
        <v>405</v>
      </c>
      <c r="C59" s="73" t="s">
        <v>291</v>
      </c>
      <c r="D59" s="73" t="s">
        <v>661</v>
      </c>
      <c r="E59" s="74">
        <v>6.92</v>
      </c>
      <c r="F59" s="74">
        <v>7</v>
      </c>
      <c r="G59" s="75">
        <f t="shared" si="0"/>
        <v>35000</v>
      </c>
      <c r="H59" s="76" t="s">
        <v>292</v>
      </c>
      <c r="I59" s="73" t="s">
        <v>409</v>
      </c>
      <c r="J59" s="76" t="s">
        <v>293</v>
      </c>
      <c r="K59" s="78" t="s">
        <v>294</v>
      </c>
      <c r="L59" s="73" t="s">
        <v>412</v>
      </c>
    </row>
    <row r="60" spans="1:12">
      <c r="A60" s="73">
        <v>57</v>
      </c>
      <c r="B60" s="73" t="s">
        <v>405</v>
      </c>
      <c r="C60" s="73" t="s">
        <v>295</v>
      </c>
      <c r="D60" s="73" t="s">
        <v>662</v>
      </c>
      <c r="E60" s="74">
        <v>15.66</v>
      </c>
      <c r="F60" s="74">
        <v>16</v>
      </c>
      <c r="G60" s="75">
        <f t="shared" si="0"/>
        <v>80000</v>
      </c>
      <c r="H60" s="76" t="s">
        <v>296</v>
      </c>
      <c r="I60" s="73" t="s">
        <v>530</v>
      </c>
      <c r="J60" s="76" t="s">
        <v>297</v>
      </c>
      <c r="K60" s="79" t="s">
        <v>298</v>
      </c>
      <c r="L60" s="73" t="s">
        <v>663</v>
      </c>
    </row>
    <row r="61" spans="1:12">
      <c r="A61" s="73">
        <v>58</v>
      </c>
      <c r="B61" s="73" t="s">
        <v>405</v>
      </c>
      <c r="C61" s="73" t="s">
        <v>299</v>
      </c>
      <c r="D61" s="73" t="s">
        <v>664</v>
      </c>
      <c r="E61" s="74">
        <v>9.1199999999999992</v>
      </c>
      <c r="F61" s="74">
        <v>10</v>
      </c>
      <c r="G61" s="75">
        <f t="shared" si="0"/>
        <v>50000</v>
      </c>
      <c r="H61" s="76" t="s">
        <v>300</v>
      </c>
      <c r="I61" s="73" t="s">
        <v>409</v>
      </c>
      <c r="J61" s="76" t="s">
        <v>301</v>
      </c>
      <c r="K61" s="78" t="s">
        <v>302</v>
      </c>
      <c r="L61" s="73" t="s">
        <v>412</v>
      </c>
    </row>
    <row r="62" spans="1:12">
      <c r="A62" s="73">
        <v>59</v>
      </c>
      <c r="B62" s="73" t="s">
        <v>405</v>
      </c>
      <c r="C62" s="73" t="s">
        <v>303</v>
      </c>
      <c r="D62" s="73" t="s">
        <v>665</v>
      </c>
      <c r="E62" s="74">
        <v>18.399999999999999</v>
      </c>
      <c r="F62" s="74">
        <v>19</v>
      </c>
      <c r="G62" s="75">
        <f t="shared" si="0"/>
        <v>95000</v>
      </c>
      <c r="H62" s="76" t="s">
        <v>304</v>
      </c>
      <c r="I62" s="73" t="s">
        <v>409</v>
      </c>
      <c r="J62" s="76" t="s">
        <v>305</v>
      </c>
      <c r="K62" s="78" t="s">
        <v>306</v>
      </c>
      <c r="L62" s="73" t="s">
        <v>412</v>
      </c>
    </row>
    <row r="63" spans="1:12">
      <c r="A63" s="73">
        <v>60</v>
      </c>
      <c r="B63" s="73" t="s">
        <v>405</v>
      </c>
      <c r="C63" s="73" t="s">
        <v>307</v>
      </c>
      <c r="D63" s="73" t="s">
        <v>666</v>
      </c>
      <c r="E63" s="74">
        <v>37.03</v>
      </c>
      <c r="F63" s="74">
        <v>38</v>
      </c>
      <c r="G63" s="75">
        <f t="shared" si="0"/>
        <v>190000</v>
      </c>
      <c r="H63" s="76" t="s">
        <v>308</v>
      </c>
      <c r="I63" s="73" t="s">
        <v>409</v>
      </c>
      <c r="J63" s="76" t="s">
        <v>309</v>
      </c>
      <c r="K63" s="78" t="s">
        <v>310</v>
      </c>
      <c r="L63" s="73" t="s">
        <v>412</v>
      </c>
    </row>
    <row r="64" spans="1:12">
      <c r="A64" s="73">
        <v>61</v>
      </c>
      <c r="B64" s="73" t="s">
        <v>405</v>
      </c>
      <c r="C64" s="73" t="s">
        <v>311</v>
      </c>
      <c r="D64" s="73" t="s">
        <v>667</v>
      </c>
      <c r="E64" s="74">
        <v>28.8</v>
      </c>
      <c r="F64" s="74">
        <v>29</v>
      </c>
      <c r="G64" s="75">
        <f t="shared" si="0"/>
        <v>145000</v>
      </c>
      <c r="H64" s="76" t="s">
        <v>312</v>
      </c>
      <c r="I64" s="73" t="s">
        <v>409</v>
      </c>
      <c r="J64" s="76" t="s">
        <v>313</v>
      </c>
      <c r="K64" s="78" t="s">
        <v>314</v>
      </c>
      <c r="L64" s="73" t="s">
        <v>412</v>
      </c>
    </row>
    <row r="65" spans="1:12">
      <c r="A65" s="73">
        <v>62</v>
      </c>
      <c r="B65" s="73" t="s">
        <v>405</v>
      </c>
      <c r="C65" s="73" t="s">
        <v>315</v>
      </c>
      <c r="D65" s="73" t="s">
        <v>668</v>
      </c>
      <c r="E65" s="74">
        <v>10.96</v>
      </c>
      <c r="F65" s="74">
        <v>11</v>
      </c>
      <c r="G65" s="75">
        <f t="shared" si="0"/>
        <v>55000</v>
      </c>
      <c r="H65" s="76" t="s">
        <v>316</v>
      </c>
      <c r="I65" s="73" t="s">
        <v>409</v>
      </c>
      <c r="J65" s="76" t="s">
        <v>317</v>
      </c>
      <c r="K65" s="78" t="s">
        <v>318</v>
      </c>
      <c r="L65" s="73" t="s">
        <v>412</v>
      </c>
    </row>
    <row r="66" spans="1:12">
      <c r="A66" s="73">
        <v>63</v>
      </c>
      <c r="B66" s="73" t="s">
        <v>555</v>
      </c>
      <c r="C66" s="73" t="s">
        <v>319</v>
      </c>
      <c r="D66" s="73" t="s">
        <v>669</v>
      </c>
      <c r="E66" s="74">
        <v>53.771799999999999</v>
      </c>
      <c r="F66" s="74">
        <v>54</v>
      </c>
      <c r="G66" s="75">
        <f t="shared" si="0"/>
        <v>270000</v>
      </c>
      <c r="H66" s="76" t="s">
        <v>320</v>
      </c>
      <c r="I66" s="73" t="s">
        <v>530</v>
      </c>
      <c r="J66" s="76" t="s">
        <v>321</v>
      </c>
      <c r="K66" s="79" t="s">
        <v>322</v>
      </c>
      <c r="L66" s="73" t="s">
        <v>663</v>
      </c>
    </row>
    <row r="67" spans="1:12">
      <c r="A67" s="73">
        <v>64</v>
      </c>
      <c r="B67" s="73" t="s">
        <v>405</v>
      </c>
      <c r="C67" s="73" t="s">
        <v>323</v>
      </c>
      <c r="D67" s="73" t="s">
        <v>670</v>
      </c>
      <c r="E67" s="74">
        <v>15.96</v>
      </c>
      <c r="F67" s="74">
        <v>16</v>
      </c>
      <c r="G67" s="75">
        <f t="shared" si="0"/>
        <v>80000</v>
      </c>
      <c r="H67" s="76" t="s">
        <v>324</v>
      </c>
      <c r="I67" s="73" t="s">
        <v>409</v>
      </c>
      <c r="J67" s="76" t="s">
        <v>325</v>
      </c>
      <c r="K67" s="78" t="s">
        <v>326</v>
      </c>
      <c r="L67" s="73" t="s">
        <v>412</v>
      </c>
    </row>
    <row r="68" spans="1:12">
      <c r="A68" s="73">
        <v>65</v>
      </c>
      <c r="B68" s="73" t="s">
        <v>405</v>
      </c>
      <c r="C68" s="73" t="s">
        <v>327</v>
      </c>
      <c r="D68" s="73" t="s">
        <v>671</v>
      </c>
      <c r="E68" s="74">
        <v>18.54</v>
      </c>
      <c r="F68" s="74">
        <v>19</v>
      </c>
      <c r="G68" s="75">
        <f t="shared" si="0"/>
        <v>95000</v>
      </c>
      <c r="H68" s="76" t="s">
        <v>328</v>
      </c>
      <c r="I68" s="73" t="s">
        <v>409</v>
      </c>
      <c r="J68" s="76" t="s">
        <v>329</v>
      </c>
      <c r="K68" s="78" t="s">
        <v>330</v>
      </c>
      <c r="L68" s="73" t="s">
        <v>412</v>
      </c>
    </row>
    <row r="69" spans="1:12">
      <c r="A69" s="73">
        <v>66</v>
      </c>
      <c r="B69" s="73" t="s">
        <v>405</v>
      </c>
      <c r="C69" s="73" t="s">
        <v>331</v>
      </c>
      <c r="D69" s="73" t="s">
        <v>672</v>
      </c>
      <c r="E69" s="74">
        <v>36.68</v>
      </c>
      <c r="F69" s="74">
        <v>37</v>
      </c>
      <c r="G69" s="75">
        <f t="shared" ref="G69:G80" si="1">F69*5000</f>
        <v>185000</v>
      </c>
      <c r="H69" s="76" t="s">
        <v>332</v>
      </c>
      <c r="I69" s="73" t="s">
        <v>409</v>
      </c>
      <c r="J69" s="76" t="s">
        <v>333</v>
      </c>
      <c r="K69" s="78" t="s">
        <v>334</v>
      </c>
      <c r="L69" s="73" t="s">
        <v>412</v>
      </c>
    </row>
    <row r="70" spans="1:12">
      <c r="A70" s="73">
        <v>67</v>
      </c>
      <c r="B70" s="73" t="s">
        <v>405</v>
      </c>
      <c r="C70" s="73" t="s">
        <v>335</v>
      </c>
      <c r="D70" s="73" t="s">
        <v>673</v>
      </c>
      <c r="E70" s="74">
        <v>37.25</v>
      </c>
      <c r="F70" s="74">
        <v>38</v>
      </c>
      <c r="G70" s="75">
        <f t="shared" si="1"/>
        <v>190000</v>
      </c>
      <c r="H70" s="76" t="s">
        <v>336</v>
      </c>
      <c r="I70" s="73" t="s">
        <v>409</v>
      </c>
      <c r="J70" s="76" t="s">
        <v>337</v>
      </c>
      <c r="K70" s="78" t="s">
        <v>338</v>
      </c>
      <c r="L70" s="73" t="s">
        <v>412</v>
      </c>
    </row>
    <row r="71" spans="1:12">
      <c r="A71" s="73">
        <v>68</v>
      </c>
      <c r="B71" s="73" t="s">
        <v>405</v>
      </c>
      <c r="C71" s="73" t="s">
        <v>339</v>
      </c>
      <c r="D71" s="73" t="s">
        <v>674</v>
      </c>
      <c r="E71" s="74">
        <v>21.18</v>
      </c>
      <c r="F71" s="74">
        <v>22</v>
      </c>
      <c r="G71" s="75">
        <f t="shared" si="1"/>
        <v>110000</v>
      </c>
      <c r="H71" s="76" t="s">
        <v>340</v>
      </c>
      <c r="I71" s="73" t="s">
        <v>461</v>
      </c>
      <c r="J71" s="76" t="s">
        <v>341</v>
      </c>
      <c r="K71" s="78" t="s">
        <v>342</v>
      </c>
      <c r="L71" s="73" t="s">
        <v>463</v>
      </c>
    </row>
    <row r="72" spans="1:12">
      <c r="A72" s="73">
        <v>69</v>
      </c>
      <c r="B72" s="73" t="s">
        <v>405</v>
      </c>
      <c r="C72" s="73" t="s">
        <v>343</v>
      </c>
      <c r="D72" s="73" t="s">
        <v>675</v>
      </c>
      <c r="E72" s="74">
        <v>16.54</v>
      </c>
      <c r="F72" s="74">
        <v>17</v>
      </c>
      <c r="G72" s="75">
        <f t="shared" si="1"/>
        <v>85000</v>
      </c>
      <c r="H72" s="76" t="s">
        <v>344</v>
      </c>
      <c r="I72" s="73" t="s">
        <v>409</v>
      </c>
      <c r="J72" s="76" t="s">
        <v>345</v>
      </c>
      <c r="K72" s="78" t="s">
        <v>346</v>
      </c>
      <c r="L72" s="73" t="s">
        <v>412</v>
      </c>
    </row>
    <row r="73" spans="1:12">
      <c r="A73" s="73">
        <v>70</v>
      </c>
      <c r="B73" s="73" t="s">
        <v>405</v>
      </c>
      <c r="C73" s="73" t="s">
        <v>347</v>
      </c>
      <c r="D73" s="73" t="s">
        <v>676</v>
      </c>
      <c r="E73" s="74">
        <v>7.44</v>
      </c>
      <c r="F73" s="74">
        <v>8</v>
      </c>
      <c r="G73" s="75">
        <f t="shared" si="1"/>
        <v>40000</v>
      </c>
      <c r="H73" s="76" t="s">
        <v>348</v>
      </c>
      <c r="I73" s="73" t="s">
        <v>409</v>
      </c>
      <c r="J73" s="76" t="s">
        <v>349</v>
      </c>
      <c r="K73" s="78" t="s">
        <v>350</v>
      </c>
      <c r="L73" s="73" t="s">
        <v>412</v>
      </c>
    </row>
    <row r="74" spans="1:12">
      <c r="A74" s="73">
        <v>71</v>
      </c>
      <c r="B74" s="73" t="s">
        <v>405</v>
      </c>
      <c r="C74" s="73" t="s">
        <v>351</v>
      </c>
      <c r="D74" s="73" t="s">
        <v>677</v>
      </c>
      <c r="E74" s="74">
        <v>23.65</v>
      </c>
      <c r="F74" s="74">
        <v>24</v>
      </c>
      <c r="G74" s="75">
        <f t="shared" si="1"/>
        <v>120000</v>
      </c>
      <c r="H74" s="76" t="s">
        <v>352</v>
      </c>
      <c r="I74" s="73" t="s">
        <v>409</v>
      </c>
      <c r="J74" s="76" t="s">
        <v>353</v>
      </c>
      <c r="K74" s="78" t="s">
        <v>354</v>
      </c>
      <c r="L74" s="73" t="s">
        <v>412</v>
      </c>
    </row>
    <row r="75" spans="1:12">
      <c r="A75" s="73">
        <v>72</v>
      </c>
      <c r="B75" s="73" t="s">
        <v>405</v>
      </c>
      <c r="C75" s="73" t="s">
        <v>355</v>
      </c>
      <c r="D75" s="73" t="s">
        <v>678</v>
      </c>
      <c r="E75" s="74">
        <v>21.18</v>
      </c>
      <c r="F75" s="74">
        <v>22</v>
      </c>
      <c r="G75" s="75">
        <f t="shared" si="1"/>
        <v>110000</v>
      </c>
      <c r="H75" s="76" t="s">
        <v>356</v>
      </c>
      <c r="I75" s="73" t="s">
        <v>409</v>
      </c>
      <c r="J75" s="76"/>
      <c r="K75" s="78" t="s">
        <v>358</v>
      </c>
      <c r="L75" s="73" t="s">
        <v>412</v>
      </c>
    </row>
    <row r="76" spans="1:12">
      <c r="A76" s="73">
        <v>73</v>
      </c>
      <c r="B76" s="73" t="s">
        <v>405</v>
      </c>
      <c r="C76" s="73" t="s">
        <v>359</v>
      </c>
      <c r="D76" s="73" t="s">
        <v>679</v>
      </c>
      <c r="E76" s="74">
        <v>14.31</v>
      </c>
      <c r="F76" s="74">
        <v>15</v>
      </c>
      <c r="G76" s="75">
        <f t="shared" si="1"/>
        <v>75000</v>
      </c>
      <c r="H76" s="76" t="s">
        <v>360</v>
      </c>
      <c r="I76" s="73" t="s">
        <v>409</v>
      </c>
      <c r="J76" s="76" t="s">
        <v>361</v>
      </c>
      <c r="K76" s="78" t="s">
        <v>362</v>
      </c>
      <c r="L76" s="73" t="s">
        <v>412</v>
      </c>
    </row>
    <row r="77" spans="1:12">
      <c r="A77" s="73">
        <v>74</v>
      </c>
      <c r="B77" s="73" t="s">
        <v>405</v>
      </c>
      <c r="C77" s="73" t="s">
        <v>363</v>
      </c>
      <c r="D77" s="73" t="s">
        <v>680</v>
      </c>
      <c r="E77" s="74">
        <v>10.26</v>
      </c>
      <c r="F77" s="74">
        <v>11</v>
      </c>
      <c r="G77" s="75">
        <f t="shared" si="1"/>
        <v>55000</v>
      </c>
      <c r="H77" s="76" t="s">
        <v>364</v>
      </c>
      <c r="I77" s="73" t="s">
        <v>409</v>
      </c>
      <c r="J77" s="76" t="s">
        <v>365</v>
      </c>
      <c r="K77" s="78" t="s">
        <v>366</v>
      </c>
      <c r="L77" s="73" t="s">
        <v>412</v>
      </c>
    </row>
    <row r="78" spans="1:12">
      <c r="A78" s="73">
        <v>75</v>
      </c>
      <c r="B78" s="73" t="s">
        <v>405</v>
      </c>
      <c r="C78" s="73" t="s">
        <v>363</v>
      </c>
      <c r="D78" s="73" t="s">
        <v>680</v>
      </c>
      <c r="E78" s="74">
        <v>10.58</v>
      </c>
      <c r="F78" s="74">
        <v>11</v>
      </c>
      <c r="G78" s="75">
        <f t="shared" si="1"/>
        <v>55000</v>
      </c>
      <c r="H78" s="76" t="s">
        <v>367</v>
      </c>
      <c r="I78" s="73" t="s">
        <v>409</v>
      </c>
      <c r="J78" s="76" t="s">
        <v>368</v>
      </c>
      <c r="K78" s="78" t="s">
        <v>366</v>
      </c>
      <c r="L78" s="73" t="s">
        <v>412</v>
      </c>
    </row>
    <row r="79" spans="1:12">
      <c r="A79" s="73">
        <v>76</v>
      </c>
      <c r="B79" s="73" t="s">
        <v>405</v>
      </c>
      <c r="C79" s="73" t="s">
        <v>369</v>
      </c>
      <c r="D79" s="73" t="s">
        <v>681</v>
      </c>
      <c r="E79" s="74">
        <v>16.07</v>
      </c>
      <c r="F79" s="74">
        <v>17</v>
      </c>
      <c r="G79" s="75">
        <f t="shared" si="1"/>
        <v>85000</v>
      </c>
      <c r="H79" s="76" t="s">
        <v>370</v>
      </c>
      <c r="I79" s="73" t="s">
        <v>409</v>
      </c>
      <c r="J79" s="76" t="s">
        <v>371</v>
      </c>
      <c r="K79" s="78" t="s">
        <v>372</v>
      </c>
      <c r="L79" s="73" t="s">
        <v>412</v>
      </c>
    </row>
    <row r="80" spans="1:12" ht="12" thickBot="1">
      <c r="A80" s="73">
        <v>77</v>
      </c>
      <c r="B80" s="73" t="s">
        <v>405</v>
      </c>
      <c r="C80" s="73" t="s">
        <v>373</v>
      </c>
      <c r="D80" s="96" t="s">
        <v>682</v>
      </c>
      <c r="E80" s="176">
        <v>46.89</v>
      </c>
      <c r="F80" s="176">
        <v>47</v>
      </c>
      <c r="G80" s="87">
        <f t="shared" si="1"/>
        <v>235000</v>
      </c>
      <c r="H80" s="76" t="s">
        <v>374</v>
      </c>
      <c r="I80" s="73" t="s">
        <v>409</v>
      </c>
      <c r="J80" s="76" t="s">
        <v>375</v>
      </c>
      <c r="K80" s="78" t="s">
        <v>376</v>
      </c>
      <c r="L80" s="73" t="s">
        <v>412</v>
      </c>
    </row>
    <row r="81" spans="1:12" ht="20.45" customHeight="1" thickBot="1">
      <c r="A81" s="442"/>
      <c r="B81" s="443"/>
      <c r="C81" s="444"/>
      <c r="D81" s="181" t="s">
        <v>1191</v>
      </c>
      <c r="E81" s="182">
        <f>SUM(E4:E80)</f>
        <v>2610.4507999999996</v>
      </c>
      <c r="F81" s="182"/>
      <c r="G81" s="183">
        <f>SUM(G4:G80)</f>
        <v>13220000</v>
      </c>
      <c r="H81" s="360" t="s">
        <v>1558</v>
      </c>
      <c r="I81" s="357"/>
      <c r="J81" s="359" t="s">
        <v>1557</v>
      </c>
      <c r="K81" s="357"/>
      <c r="L81" s="358"/>
    </row>
    <row r="82" spans="1:12" ht="20.45" customHeight="1" thickBot="1">
      <c r="A82" s="353"/>
      <c r="B82" s="353"/>
      <c r="C82" s="354"/>
      <c r="D82" s="181"/>
      <c r="E82" s="339">
        <v>2610.4507999999996</v>
      </c>
      <c r="F82" s="182"/>
      <c r="G82" s="183"/>
      <c r="H82" s="355"/>
      <c r="I82" s="356"/>
      <c r="J82" s="356"/>
      <c r="K82" s="356"/>
      <c r="L82" s="356"/>
    </row>
    <row r="83" spans="1:12" ht="16.5" thickBot="1">
      <c r="A83" s="441" t="s">
        <v>1189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</row>
    <row r="84" spans="1:12">
      <c r="A84" s="81" t="s">
        <v>0</v>
      </c>
      <c r="B84" s="81" t="s">
        <v>1</v>
      </c>
      <c r="C84" s="81" t="s">
        <v>2</v>
      </c>
      <c r="D84" s="81" t="s">
        <v>404</v>
      </c>
      <c r="E84" s="81" t="s">
        <v>1008</v>
      </c>
      <c r="F84" s="81" t="s">
        <v>1009</v>
      </c>
      <c r="G84" s="81" t="s">
        <v>4</v>
      </c>
      <c r="H84" s="81" t="s">
        <v>274</v>
      </c>
      <c r="I84" s="82" t="s">
        <v>3</v>
      </c>
      <c r="J84" s="81" t="s">
        <v>5</v>
      </c>
      <c r="K84" s="82" t="s">
        <v>6</v>
      </c>
      <c r="L84" s="82" t="s">
        <v>7</v>
      </c>
    </row>
    <row r="85" spans="1:12">
      <c r="A85" s="73">
        <v>78</v>
      </c>
      <c r="B85" s="83" t="s">
        <v>8</v>
      </c>
      <c r="C85" s="84" t="s">
        <v>9</v>
      </c>
      <c r="D85" s="84" t="s">
        <v>10</v>
      </c>
      <c r="E85" s="85">
        <v>12.4</v>
      </c>
      <c r="F85" s="86">
        <v>13</v>
      </c>
      <c r="G85" s="87">
        <f>F85*5000</f>
        <v>65000</v>
      </c>
      <c r="H85" s="88" t="s">
        <v>11</v>
      </c>
      <c r="I85" s="84" t="s">
        <v>12</v>
      </c>
      <c r="J85" s="88" t="s">
        <v>13</v>
      </c>
      <c r="K85" s="89">
        <v>3034300049</v>
      </c>
      <c r="L85" s="84" t="s">
        <v>14</v>
      </c>
    </row>
    <row r="86" spans="1:12">
      <c r="A86" s="73">
        <v>79</v>
      </c>
      <c r="B86" s="83" t="s">
        <v>8</v>
      </c>
      <c r="C86" s="90" t="s">
        <v>15</v>
      </c>
      <c r="D86" s="84" t="s">
        <v>16</v>
      </c>
      <c r="E86" s="85">
        <v>63.613999999999997</v>
      </c>
      <c r="F86" s="86">
        <v>64</v>
      </c>
      <c r="G86" s="87">
        <f t="shared" ref="G86:G149" si="2">F86*5000</f>
        <v>320000</v>
      </c>
      <c r="H86" s="88" t="s">
        <v>17</v>
      </c>
      <c r="I86" s="84" t="s">
        <v>18</v>
      </c>
      <c r="J86" s="88" t="s">
        <v>19</v>
      </c>
      <c r="K86" s="90">
        <v>3091100035</v>
      </c>
      <c r="L86" s="84" t="s">
        <v>20</v>
      </c>
    </row>
    <row r="87" spans="1:12">
      <c r="A87" s="73">
        <v>80</v>
      </c>
      <c r="B87" s="83" t="s">
        <v>8</v>
      </c>
      <c r="C87" s="90" t="s">
        <v>21</v>
      </c>
      <c r="D87" s="84" t="s">
        <v>22</v>
      </c>
      <c r="E87" s="91">
        <v>316.20100000000002</v>
      </c>
      <c r="F87" s="86">
        <v>317</v>
      </c>
      <c r="G87" s="87">
        <f t="shared" si="2"/>
        <v>1585000</v>
      </c>
      <c r="H87" s="92" t="s">
        <v>23</v>
      </c>
      <c r="I87" s="84" t="s">
        <v>12</v>
      </c>
      <c r="J87" s="92" t="s">
        <v>24</v>
      </c>
      <c r="K87" s="90">
        <v>3034300050</v>
      </c>
      <c r="L87" s="84" t="s">
        <v>14</v>
      </c>
    </row>
    <row r="88" spans="1:12">
      <c r="A88" s="73">
        <v>81</v>
      </c>
      <c r="B88" s="93" t="s">
        <v>25</v>
      </c>
      <c r="C88" s="90" t="s">
        <v>26</v>
      </c>
      <c r="D88" s="84" t="s">
        <v>27</v>
      </c>
      <c r="E88" s="74">
        <v>64.489999999999995</v>
      </c>
      <c r="F88" s="86">
        <v>65</v>
      </c>
      <c r="G88" s="87">
        <f t="shared" si="2"/>
        <v>325000</v>
      </c>
      <c r="H88" s="92" t="s">
        <v>28</v>
      </c>
      <c r="I88" s="84" t="s">
        <v>12</v>
      </c>
      <c r="J88" s="92" t="s">
        <v>29</v>
      </c>
      <c r="K88" s="90">
        <v>3034300053</v>
      </c>
      <c r="L88" s="84" t="s">
        <v>14</v>
      </c>
    </row>
    <row r="89" spans="1:12">
      <c r="A89" s="73">
        <v>82</v>
      </c>
      <c r="B89" s="93" t="s">
        <v>25</v>
      </c>
      <c r="C89" s="90" t="s">
        <v>30</v>
      </c>
      <c r="D89" s="84" t="s">
        <v>31</v>
      </c>
      <c r="E89" s="74">
        <v>29.15</v>
      </c>
      <c r="F89" s="86">
        <v>30</v>
      </c>
      <c r="G89" s="87">
        <f t="shared" si="2"/>
        <v>150000</v>
      </c>
      <c r="H89" s="76" t="s">
        <v>32</v>
      </c>
      <c r="I89" s="84" t="s">
        <v>12</v>
      </c>
      <c r="J89" s="92" t="s">
        <v>33</v>
      </c>
      <c r="K89" s="90">
        <v>3034300054</v>
      </c>
      <c r="L89" s="84" t="s">
        <v>14</v>
      </c>
    </row>
    <row r="90" spans="1:12">
      <c r="A90" s="73">
        <v>83</v>
      </c>
      <c r="B90" s="94" t="s">
        <v>34</v>
      </c>
      <c r="C90" s="95" t="s">
        <v>35</v>
      </c>
      <c r="D90" s="96" t="s">
        <v>36</v>
      </c>
      <c r="E90" s="97">
        <v>239.97900000000001</v>
      </c>
      <c r="F90" s="86">
        <v>240</v>
      </c>
      <c r="G90" s="87">
        <f t="shared" si="2"/>
        <v>1200000</v>
      </c>
      <c r="H90" s="98" t="s">
        <v>37</v>
      </c>
      <c r="I90" s="96" t="s">
        <v>18</v>
      </c>
      <c r="J90" s="98" t="s">
        <v>38</v>
      </c>
      <c r="K90" s="96" t="s">
        <v>39</v>
      </c>
      <c r="L90" s="96" t="s">
        <v>40</v>
      </c>
    </row>
    <row r="91" spans="1:12">
      <c r="A91" s="73">
        <v>84</v>
      </c>
      <c r="B91" s="94" t="s">
        <v>34</v>
      </c>
      <c r="C91" s="73" t="s">
        <v>41</v>
      </c>
      <c r="D91" s="96" t="s">
        <v>42</v>
      </c>
      <c r="E91" s="74">
        <v>658.86699999999996</v>
      </c>
      <c r="F91" s="86">
        <v>659</v>
      </c>
      <c r="G91" s="87">
        <f t="shared" si="2"/>
        <v>3295000</v>
      </c>
      <c r="H91" s="76" t="s">
        <v>43</v>
      </c>
      <c r="I91" s="96" t="s">
        <v>18</v>
      </c>
      <c r="J91" s="76" t="s">
        <v>44</v>
      </c>
      <c r="K91" s="73">
        <v>3034300052</v>
      </c>
      <c r="L91" s="96" t="s">
        <v>40</v>
      </c>
    </row>
    <row r="92" spans="1:12">
      <c r="A92" s="73">
        <v>85</v>
      </c>
      <c r="B92" s="94" t="s">
        <v>45</v>
      </c>
      <c r="C92" s="84" t="s">
        <v>46</v>
      </c>
      <c r="D92" s="84" t="s">
        <v>47</v>
      </c>
      <c r="E92" s="99">
        <v>5.05</v>
      </c>
      <c r="F92" s="86">
        <v>6</v>
      </c>
      <c r="G92" s="87">
        <f t="shared" si="2"/>
        <v>30000</v>
      </c>
      <c r="H92" s="100" t="s">
        <v>48</v>
      </c>
      <c r="I92" s="96" t="s">
        <v>49</v>
      </c>
      <c r="J92" s="101" t="s">
        <v>50</v>
      </c>
      <c r="K92" s="96">
        <v>3017900014</v>
      </c>
      <c r="L92" s="96" t="s">
        <v>40</v>
      </c>
    </row>
    <row r="93" spans="1:12">
      <c r="A93" s="73">
        <v>86</v>
      </c>
      <c r="B93" s="94" t="s">
        <v>45</v>
      </c>
      <c r="C93" s="84" t="s">
        <v>46</v>
      </c>
      <c r="D93" s="84" t="s">
        <v>47</v>
      </c>
      <c r="E93" s="102">
        <v>67.820999999999998</v>
      </c>
      <c r="F93" s="86">
        <v>68</v>
      </c>
      <c r="G93" s="87">
        <f t="shared" si="2"/>
        <v>340000</v>
      </c>
      <c r="H93" s="76" t="s">
        <v>48</v>
      </c>
      <c r="I93" s="96" t="s">
        <v>51</v>
      </c>
      <c r="J93" s="76" t="s">
        <v>50</v>
      </c>
      <c r="K93" s="73">
        <v>3017900014</v>
      </c>
      <c r="L93" s="96" t="s">
        <v>40</v>
      </c>
    </row>
    <row r="94" spans="1:12">
      <c r="A94" s="73">
        <v>87</v>
      </c>
      <c r="B94" s="94" t="s">
        <v>45</v>
      </c>
      <c r="C94" s="73" t="s">
        <v>52</v>
      </c>
      <c r="D94" s="84" t="s">
        <v>53</v>
      </c>
      <c r="E94" s="103">
        <v>25.855</v>
      </c>
      <c r="F94" s="86">
        <v>26</v>
      </c>
      <c r="G94" s="87">
        <f t="shared" si="2"/>
        <v>130000</v>
      </c>
      <c r="H94" s="104" t="s">
        <v>54</v>
      </c>
      <c r="I94" s="96" t="s">
        <v>12</v>
      </c>
      <c r="J94" s="104" t="s">
        <v>55</v>
      </c>
      <c r="K94" s="73" t="s">
        <v>56</v>
      </c>
      <c r="L94" s="96" t="s">
        <v>40</v>
      </c>
    </row>
    <row r="95" spans="1:12">
      <c r="A95" s="73">
        <v>88</v>
      </c>
      <c r="B95" s="94" t="s">
        <v>34</v>
      </c>
      <c r="C95" s="96" t="s">
        <v>57</v>
      </c>
      <c r="D95" s="96" t="s">
        <v>58</v>
      </c>
      <c r="E95" s="99">
        <v>23.366900000000001</v>
      </c>
      <c r="F95" s="86">
        <v>24</v>
      </c>
      <c r="G95" s="87">
        <f t="shared" si="2"/>
        <v>120000</v>
      </c>
      <c r="H95" s="100" t="s">
        <v>59</v>
      </c>
      <c r="I95" s="96" t="s">
        <v>18</v>
      </c>
      <c r="J95" s="100" t="s">
        <v>60</v>
      </c>
      <c r="K95" s="96">
        <v>3018000009</v>
      </c>
      <c r="L95" s="96" t="s">
        <v>40</v>
      </c>
    </row>
    <row r="96" spans="1:12">
      <c r="A96" s="73">
        <v>89</v>
      </c>
      <c r="B96" s="94" t="s">
        <v>34</v>
      </c>
      <c r="C96" s="73" t="s">
        <v>61</v>
      </c>
      <c r="D96" s="96" t="s">
        <v>62</v>
      </c>
      <c r="E96" s="74">
        <v>11.642300000000001</v>
      </c>
      <c r="F96" s="86">
        <v>12</v>
      </c>
      <c r="G96" s="87">
        <f t="shared" si="2"/>
        <v>60000</v>
      </c>
      <c r="H96" s="76" t="s">
        <v>63</v>
      </c>
      <c r="I96" s="96" t="s">
        <v>18</v>
      </c>
      <c r="J96" s="76" t="s">
        <v>64</v>
      </c>
      <c r="K96" s="73">
        <v>3018000010</v>
      </c>
      <c r="L96" s="96" t="s">
        <v>40</v>
      </c>
    </row>
    <row r="97" spans="1:12">
      <c r="A97" s="73">
        <v>90</v>
      </c>
      <c r="B97" s="94" t="s">
        <v>34</v>
      </c>
      <c r="C97" s="84" t="s">
        <v>65</v>
      </c>
      <c r="D97" s="84" t="s">
        <v>66</v>
      </c>
      <c r="E97" s="99" t="s">
        <v>1012</v>
      </c>
      <c r="F97" s="86"/>
      <c r="G97" s="87">
        <f t="shared" si="2"/>
        <v>0</v>
      </c>
      <c r="H97" s="100" t="s">
        <v>67</v>
      </c>
      <c r="I97" s="96" t="s">
        <v>68</v>
      </c>
      <c r="J97" s="101"/>
      <c r="K97" s="96">
        <v>3018000011</v>
      </c>
      <c r="L97" s="84" t="s">
        <v>69</v>
      </c>
    </row>
    <row r="98" spans="1:12">
      <c r="A98" s="73">
        <v>91</v>
      </c>
      <c r="B98" s="94" t="s">
        <v>70</v>
      </c>
      <c r="C98" s="73" t="s">
        <v>71</v>
      </c>
      <c r="D98" s="84" t="s">
        <v>72</v>
      </c>
      <c r="E98" s="102">
        <v>192.375</v>
      </c>
      <c r="F98" s="86">
        <v>193</v>
      </c>
      <c r="G98" s="87">
        <f t="shared" si="2"/>
        <v>965000</v>
      </c>
      <c r="H98" s="76" t="s">
        <v>73</v>
      </c>
      <c r="I98" s="96" t="s">
        <v>18</v>
      </c>
      <c r="J98" s="76" t="s">
        <v>74</v>
      </c>
      <c r="K98" s="73">
        <v>3018000012</v>
      </c>
      <c r="L98" s="84" t="s">
        <v>75</v>
      </c>
    </row>
    <row r="99" spans="1:12">
      <c r="A99" s="73">
        <v>92</v>
      </c>
      <c r="B99" s="94" t="s">
        <v>70</v>
      </c>
      <c r="C99" s="73" t="s">
        <v>76</v>
      </c>
      <c r="D99" s="84" t="s">
        <v>77</v>
      </c>
      <c r="E99" s="103">
        <v>28.5532</v>
      </c>
      <c r="F99" s="86">
        <v>29</v>
      </c>
      <c r="G99" s="87">
        <f t="shared" si="2"/>
        <v>145000</v>
      </c>
      <c r="H99" s="104" t="s">
        <v>78</v>
      </c>
      <c r="I99" s="96" t="s">
        <v>18</v>
      </c>
      <c r="J99" s="104" t="s">
        <v>79</v>
      </c>
      <c r="K99" s="73">
        <v>3018000013</v>
      </c>
      <c r="L99" s="84" t="s">
        <v>80</v>
      </c>
    </row>
    <row r="100" spans="1:12">
      <c r="A100" s="73">
        <v>93</v>
      </c>
      <c r="B100" s="94" t="s">
        <v>34</v>
      </c>
      <c r="C100" s="96" t="s">
        <v>81</v>
      </c>
      <c r="D100" s="96" t="s">
        <v>82</v>
      </c>
      <c r="E100" s="99">
        <v>59</v>
      </c>
      <c r="F100" s="86">
        <v>60</v>
      </c>
      <c r="G100" s="87">
        <f t="shared" si="2"/>
        <v>300000</v>
      </c>
      <c r="H100" s="100" t="s">
        <v>83</v>
      </c>
      <c r="I100" s="96" t="s">
        <v>18</v>
      </c>
      <c r="J100" s="100" t="s">
        <v>84</v>
      </c>
      <c r="K100" s="96">
        <v>3034300051</v>
      </c>
      <c r="L100" s="96" t="s">
        <v>40</v>
      </c>
    </row>
    <row r="101" spans="1:12">
      <c r="A101" s="73">
        <v>94</v>
      </c>
      <c r="B101" s="94" t="s">
        <v>34</v>
      </c>
      <c r="C101" s="73" t="s">
        <v>85</v>
      </c>
      <c r="D101" s="96" t="s">
        <v>86</v>
      </c>
      <c r="E101" s="74">
        <v>239.97</v>
      </c>
      <c r="F101" s="86">
        <v>240</v>
      </c>
      <c r="G101" s="87">
        <f t="shared" si="2"/>
        <v>1200000</v>
      </c>
      <c r="H101" s="76" t="s">
        <v>37</v>
      </c>
      <c r="I101" s="96" t="s">
        <v>18</v>
      </c>
      <c r="J101" s="76" t="s">
        <v>38</v>
      </c>
      <c r="K101" s="73">
        <v>3091100036</v>
      </c>
      <c r="L101" s="96" t="s">
        <v>40</v>
      </c>
    </row>
    <row r="102" spans="1:12">
      <c r="A102" s="73">
        <v>95</v>
      </c>
      <c r="B102" s="94" t="s">
        <v>34</v>
      </c>
      <c r="C102" s="84" t="s">
        <v>87</v>
      </c>
      <c r="D102" s="84" t="s">
        <v>88</v>
      </c>
      <c r="E102" s="99">
        <v>67.820999999999998</v>
      </c>
      <c r="F102" s="86">
        <v>68</v>
      </c>
      <c r="G102" s="87">
        <f t="shared" si="2"/>
        <v>340000</v>
      </c>
      <c r="H102" s="100" t="s">
        <v>48</v>
      </c>
      <c r="I102" s="96" t="s">
        <v>89</v>
      </c>
      <c r="J102" s="101" t="s">
        <v>50</v>
      </c>
      <c r="K102" s="96">
        <v>3017900014</v>
      </c>
      <c r="L102" s="84" t="s">
        <v>90</v>
      </c>
    </row>
    <row r="103" spans="1:12">
      <c r="A103" s="73">
        <v>96</v>
      </c>
      <c r="B103" s="94" t="s">
        <v>91</v>
      </c>
      <c r="C103" s="73" t="s">
        <v>92</v>
      </c>
      <c r="D103" s="84" t="s">
        <v>93</v>
      </c>
      <c r="E103" s="102">
        <v>13</v>
      </c>
      <c r="F103" s="86">
        <v>14</v>
      </c>
      <c r="G103" s="87">
        <f t="shared" si="2"/>
        <v>70000</v>
      </c>
      <c r="H103" s="76" t="s">
        <v>94</v>
      </c>
      <c r="I103" s="96" t="s">
        <v>95</v>
      </c>
      <c r="J103" s="76" t="s">
        <v>96</v>
      </c>
      <c r="K103" s="73">
        <v>3091100037</v>
      </c>
      <c r="L103" s="84" t="s">
        <v>97</v>
      </c>
    </row>
    <row r="104" spans="1:12">
      <c r="A104" s="73">
        <v>97</v>
      </c>
      <c r="B104" s="94" t="s">
        <v>34</v>
      </c>
      <c r="C104" s="73" t="s">
        <v>98</v>
      </c>
      <c r="D104" s="84" t="s">
        <v>99</v>
      </c>
      <c r="E104" s="103">
        <v>25.855</v>
      </c>
      <c r="F104" s="86">
        <v>26</v>
      </c>
      <c r="G104" s="87">
        <f t="shared" si="2"/>
        <v>130000</v>
      </c>
      <c r="H104" s="104" t="s">
        <v>54</v>
      </c>
      <c r="I104" s="96" t="s">
        <v>100</v>
      </c>
      <c r="J104" s="104" t="s">
        <v>55</v>
      </c>
      <c r="K104" s="73">
        <v>3017900013</v>
      </c>
      <c r="L104" s="84" t="s">
        <v>97</v>
      </c>
    </row>
    <row r="105" spans="1:12">
      <c r="A105" s="73">
        <v>98</v>
      </c>
      <c r="B105" s="94" t="s">
        <v>101</v>
      </c>
      <c r="C105" s="96" t="s">
        <v>102</v>
      </c>
      <c r="D105" s="96" t="s">
        <v>103</v>
      </c>
      <c r="E105" s="99">
        <v>15.689</v>
      </c>
      <c r="F105" s="86">
        <v>16</v>
      </c>
      <c r="G105" s="87">
        <f t="shared" si="2"/>
        <v>80000</v>
      </c>
      <c r="H105" s="100" t="s">
        <v>104</v>
      </c>
      <c r="I105" s="96" t="s">
        <v>105</v>
      </c>
      <c r="J105" s="100" t="s">
        <v>106</v>
      </c>
      <c r="K105" s="96">
        <v>3029000042</v>
      </c>
      <c r="L105" s="96" t="s">
        <v>107</v>
      </c>
    </row>
    <row r="106" spans="1:12">
      <c r="A106" s="73">
        <v>99</v>
      </c>
      <c r="B106" s="94" t="s">
        <v>101</v>
      </c>
      <c r="C106" s="73" t="s">
        <v>108</v>
      </c>
      <c r="D106" s="96" t="s">
        <v>109</v>
      </c>
      <c r="E106" s="74">
        <v>20.837399999999999</v>
      </c>
      <c r="F106" s="86">
        <v>21</v>
      </c>
      <c r="G106" s="87">
        <f t="shared" si="2"/>
        <v>105000</v>
      </c>
      <c r="H106" s="76" t="s">
        <v>110</v>
      </c>
      <c r="I106" s="96" t="s">
        <v>111</v>
      </c>
      <c r="J106" s="76" t="s">
        <v>112</v>
      </c>
      <c r="K106" s="96">
        <v>3029000043</v>
      </c>
      <c r="L106" s="96" t="s">
        <v>113</v>
      </c>
    </row>
    <row r="107" spans="1:12">
      <c r="A107" s="73">
        <v>100</v>
      </c>
      <c r="B107" s="94" t="s">
        <v>101</v>
      </c>
      <c r="C107" s="73" t="s">
        <v>114</v>
      </c>
      <c r="D107" s="96" t="s">
        <v>115</v>
      </c>
      <c r="E107" s="99">
        <v>13.539899999999999</v>
      </c>
      <c r="F107" s="86">
        <v>14</v>
      </c>
      <c r="G107" s="87">
        <f t="shared" si="2"/>
        <v>70000</v>
      </c>
      <c r="H107" s="100" t="s">
        <v>116</v>
      </c>
      <c r="I107" s="96" t="s">
        <v>117</v>
      </c>
      <c r="J107" s="100" t="s">
        <v>118</v>
      </c>
      <c r="K107" s="96">
        <v>3029000044</v>
      </c>
      <c r="L107" s="96" t="s">
        <v>119</v>
      </c>
    </row>
    <row r="108" spans="1:12">
      <c r="A108" s="73">
        <v>101</v>
      </c>
      <c r="B108" s="94" t="s">
        <v>101</v>
      </c>
      <c r="C108" s="73" t="s">
        <v>120</v>
      </c>
      <c r="D108" s="96" t="s">
        <v>121</v>
      </c>
      <c r="E108" s="102">
        <v>12.718</v>
      </c>
      <c r="F108" s="86">
        <v>13</v>
      </c>
      <c r="G108" s="87">
        <f t="shared" si="2"/>
        <v>65000</v>
      </c>
      <c r="H108" s="76" t="s">
        <v>122</v>
      </c>
      <c r="I108" s="96" t="s">
        <v>123</v>
      </c>
      <c r="J108" s="76" t="s">
        <v>124</v>
      </c>
      <c r="K108" s="96">
        <v>3029000045</v>
      </c>
      <c r="L108" s="96" t="s">
        <v>125</v>
      </c>
    </row>
    <row r="109" spans="1:12">
      <c r="A109" s="73">
        <v>102</v>
      </c>
      <c r="B109" s="94" t="s">
        <v>101</v>
      </c>
      <c r="C109" s="73" t="s">
        <v>126</v>
      </c>
      <c r="D109" s="96" t="s">
        <v>127</v>
      </c>
      <c r="E109" s="103">
        <v>6.9551999999999996</v>
      </c>
      <c r="F109" s="86">
        <v>7</v>
      </c>
      <c r="G109" s="87">
        <f t="shared" si="2"/>
        <v>35000</v>
      </c>
      <c r="H109" s="104" t="s">
        <v>128</v>
      </c>
      <c r="I109" s="96" t="s">
        <v>129</v>
      </c>
      <c r="J109" s="104" t="s">
        <v>130</v>
      </c>
      <c r="K109" s="96">
        <v>3029000052</v>
      </c>
      <c r="L109" s="96" t="s">
        <v>131</v>
      </c>
    </row>
    <row r="110" spans="1:12">
      <c r="A110" s="73">
        <v>103</v>
      </c>
      <c r="B110" s="105" t="s">
        <v>101</v>
      </c>
      <c r="C110" s="73" t="s">
        <v>132</v>
      </c>
      <c r="D110" s="105" t="s">
        <v>133</v>
      </c>
      <c r="E110" s="106">
        <v>24.704499999999999</v>
      </c>
      <c r="F110" s="86">
        <v>25</v>
      </c>
      <c r="G110" s="87">
        <f t="shared" si="2"/>
        <v>125000</v>
      </c>
      <c r="H110" s="93">
        <v>736</v>
      </c>
      <c r="I110" s="73" t="s">
        <v>134</v>
      </c>
      <c r="J110" s="105">
        <v>1591</v>
      </c>
      <c r="K110" s="73">
        <v>3025900108</v>
      </c>
      <c r="L110" s="73" t="s">
        <v>135</v>
      </c>
    </row>
    <row r="111" spans="1:12">
      <c r="A111" s="73">
        <v>104</v>
      </c>
      <c r="B111" s="105" t="s">
        <v>101</v>
      </c>
      <c r="C111" s="73" t="s">
        <v>136</v>
      </c>
      <c r="D111" s="105" t="s">
        <v>137</v>
      </c>
      <c r="E111" s="106">
        <v>148.30959999999999</v>
      </c>
      <c r="F111" s="86">
        <v>149</v>
      </c>
      <c r="G111" s="87">
        <f t="shared" si="2"/>
        <v>745000</v>
      </c>
      <c r="H111" s="93">
        <v>737</v>
      </c>
      <c r="I111" s="73" t="s">
        <v>134</v>
      </c>
      <c r="J111" s="105">
        <v>1590</v>
      </c>
      <c r="K111" s="73"/>
      <c r="L111" s="73"/>
    </row>
    <row r="112" spans="1:12">
      <c r="A112" s="73">
        <v>105</v>
      </c>
      <c r="B112" s="105" t="s">
        <v>101</v>
      </c>
      <c r="C112" s="73" t="s">
        <v>138</v>
      </c>
      <c r="D112" s="105" t="s">
        <v>139</v>
      </c>
      <c r="E112" s="106">
        <v>23.605</v>
      </c>
      <c r="F112" s="86">
        <v>24</v>
      </c>
      <c r="G112" s="87">
        <f t="shared" si="2"/>
        <v>120000</v>
      </c>
      <c r="H112" s="93">
        <v>738</v>
      </c>
      <c r="I112" s="73" t="s">
        <v>140</v>
      </c>
      <c r="J112" s="105">
        <v>1589</v>
      </c>
      <c r="K112" s="73">
        <v>3025900089</v>
      </c>
      <c r="L112" s="73" t="s">
        <v>141</v>
      </c>
    </row>
    <row r="113" spans="1:12">
      <c r="A113" s="73">
        <v>106</v>
      </c>
      <c r="B113" s="105" t="s">
        <v>101</v>
      </c>
      <c r="C113" s="73" t="s">
        <v>138</v>
      </c>
      <c r="D113" s="73" t="s">
        <v>142</v>
      </c>
      <c r="E113" s="106">
        <v>24.259399999999999</v>
      </c>
      <c r="F113" s="86">
        <v>25</v>
      </c>
      <c r="G113" s="87">
        <f t="shared" si="2"/>
        <v>125000</v>
      </c>
      <c r="H113" s="93">
        <v>739</v>
      </c>
      <c r="I113" s="73" t="s">
        <v>143</v>
      </c>
      <c r="J113" s="105">
        <v>1588</v>
      </c>
      <c r="K113" s="73">
        <v>3025900090</v>
      </c>
      <c r="L113" s="73" t="s">
        <v>135</v>
      </c>
    </row>
    <row r="114" spans="1:12">
      <c r="A114" s="73">
        <v>107</v>
      </c>
      <c r="B114" s="105" t="s">
        <v>101</v>
      </c>
      <c r="C114" s="73" t="s">
        <v>138</v>
      </c>
      <c r="D114" s="73" t="s">
        <v>144</v>
      </c>
      <c r="E114" s="106">
        <v>67.949600000000004</v>
      </c>
      <c r="F114" s="86">
        <v>68</v>
      </c>
      <c r="G114" s="87">
        <f t="shared" si="2"/>
        <v>340000</v>
      </c>
      <c r="H114" s="93">
        <v>741</v>
      </c>
      <c r="I114" s="73" t="s">
        <v>140</v>
      </c>
      <c r="J114" s="105">
        <v>1587</v>
      </c>
      <c r="K114" s="73">
        <v>3025900097</v>
      </c>
      <c r="L114" s="73" t="s">
        <v>141</v>
      </c>
    </row>
    <row r="115" spans="1:12">
      <c r="A115" s="73">
        <v>108</v>
      </c>
      <c r="B115" s="105" t="s">
        <v>101</v>
      </c>
      <c r="C115" s="73" t="s">
        <v>138</v>
      </c>
      <c r="D115" s="105" t="s">
        <v>145</v>
      </c>
      <c r="E115" s="106">
        <v>31.865400000000001</v>
      </c>
      <c r="F115" s="86">
        <v>32</v>
      </c>
      <c r="G115" s="87">
        <f t="shared" si="2"/>
        <v>160000</v>
      </c>
      <c r="H115" s="93">
        <v>826</v>
      </c>
      <c r="I115" s="73" t="s">
        <v>143</v>
      </c>
      <c r="J115" s="105">
        <v>1586</v>
      </c>
      <c r="K115" s="73">
        <v>3025900097</v>
      </c>
      <c r="L115" s="73" t="s">
        <v>135</v>
      </c>
    </row>
    <row r="116" spans="1:12">
      <c r="A116" s="73">
        <v>109</v>
      </c>
      <c r="B116" s="105" t="s">
        <v>101</v>
      </c>
      <c r="C116" s="73" t="s">
        <v>146</v>
      </c>
      <c r="D116" s="73" t="s">
        <v>147</v>
      </c>
      <c r="E116" s="106">
        <v>8.3832000000000004</v>
      </c>
      <c r="F116" s="86">
        <v>9</v>
      </c>
      <c r="G116" s="87">
        <f t="shared" si="2"/>
        <v>45000</v>
      </c>
      <c r="H116" s="93">
        <v>827</v>
      </c>
      <c r="I116" s="73" t="s">
        <v>134</v>
      </c>
      <c r="J116" s="105">
        <v>1585</v>
      </c>
      <c r="K116" s="73">
        <v>3025900092</v>
      </c>
      <c r="L116" s="73" t="s">
        <v>135</v>
      </c>
    </row>
    <row r="117" spans="1:12">
      <c r="A117" s="73">
        <v>110</v>
      </c>
      <c r="B117" s="105" t="s">
        <v>101</v>
      </c>
      <c r="C117" s="73" t="s">
        <v>146</v>
      </c>
      <c r="D117" s="105" t="s">
        <v>148</v>
      </c>
      <c r="E117" s="106">
        <v>39.878300000000003</v>
      </c>
      <c r="F117" s="86">
        <v>40</v>
      </c>
      <c r="G117" s="87">
        <f t="shared" si="2"/>
        <v>200000</v>
      </c>
      <c r="H117" s="93">
        <v>828</v>
      </c>
      <c r="I117" s="73" t="s">
        <v>134</v>
      </c>
      <c r="J117" s="105">
        <v>1584</v>
      </c>
      <c r="K117" s="73">
        <v>3025900091</v>
      </c>
      <c r="L117" s="73" t="s">
        <v>141</v>
      </c>
    </row>
    <row r="118" spans="1:12">
      <c r="A118" s="73">
        <v>111</v>
      </c>
      <c r="B118" s="105" t="s">
        <v>101</v>
      </c>
      <c r="C118" s="73" t="s">
        <v>149</v>
      </c>
      <c r="D118" s="73" t="s">
        <v>150</v>
      </c>
      <c r="E118" s="106">
        <v>12.3072</v>
      </c>
      <c r="F118" s="86">
        <v>13</v>
      </c>
      <c r="G118" s="87">
        <f t="shared" si="2"/>
        <v>65000</v>
      </c>
      <c r="H118" s="93">
        <v>829</v>
      </c>
      <c r="I118" s="73" t="s">
        <v>143</v>
      </c>
      <c r="J118" s="105">
        <v>1583</v>
      </c>
      <c r="K118" s="73">
        <v>3025900093</v>
      </c>
      <c r="L118" s="73" t="s">
        <v>135</v>
      </c>
    </row>
    <row r="119" spans="1:12">
      <c r="A119" s="73">
        <v>112</v>
      </c>
      <c r="B119" s="105" t="s">
        <v>101</v>
      </c>
      <c r="C119" s="73" t="s">
        <v>151</v>
      </c>
      <c r="D119" s="105" t="s">
        <v>152</v>
      </c>
      <c r="E119" s="106">
        <v>17.672000000000001</v>
      </c>
      <c r="F119" s="86">
        <v>18</v>
      </c>
      <c r="G119" s="87">
        <f t="shared" si="2"/>
        <v>90000</v>
      </c>
      <c r="H119" s="93">
        <v>838</v>
      </c>
      <c r="I119" s="73" t="s">
        <v>143</v>
      </c>
      <c r="J119" s="105">
        <v>1582</v>
      </c>
      <c r="K119" s="73">
        <v>3025900094</v>
      </c>
      <c r="L119" s="73" t="s">
        <v>135</v>
      </c>
    </row>
    <row r="120" spans="1:12">
      <c r="A120" s="73">
        <v>113</v>
      </c>
      <c r="B120" s="105" t="s">
        <v>101</v>
      </c>
      <c r="C120" s="73" t="s">
        <v>153</v>
      </c>
      <c r="D120" s="73" t="s">
        <v>154</v>
      </c>
      <c r="E120" s="106">
        <v>36.163200000000003</v>
      </c>
      <c r="F120" s="86">
        <v>37</v>
      </c>
      <c r="G120" s="87">
        <f t="shared" si="2"/>
        <v>185000</v>
      </c>
      <c r="H120" s="93">
        <v>831</v>
      </c>
      <c r="I120" s="73" t="s">
        <v>134</v>
      </c>
      <c r="J120" s="105">
        <v>1581</v>
      </c>
      <c r="K120" s="73">
        <v>3025900106</v>
      </c>
      <c r="L120" s="73" t="s">
        <v>135</v>
      </c>
    </row>
    <row r="121" spans="1:12">
      <c r="A121" s="73">
        <v>114</v>
      </c>
      <c r="B121" s="105" t="s">
        <v>101</v>
      </c>
      <c r="C121" s="73" t="s">
        <v>155</v>
      </c>
      <c r="D121" s="105" t="s">
        <v>156</v>
      </c>
      <c r="E121" s="106">
        <v>21.1004</v>
      </c>
      <c r="F121" s="86">
        <v>22</v>
      </c>
      <c r="G121" s="87">
        <f t="shared" si="2"/>
        <v>110000</v>
      </c>
      <c r="H121" s="93">
        <v>832</v>
      </c>
      <c r="I121" s="73" t="s">
        <v>143</v>
      </c>
      <c r="J121" s="105">
        <v>1138</v>
      </c>
      <c r="K121" s="73">
        <v>3025900095</v>
      </c>
      <c r="L121" s="73" t="s">
        <v>135</v>
      </c>
    </row>
    <row r="122" spans="1:12">
      <c r="A122" s="73">
        <v>115</v>
      </c>
      <c r="B122" s="105" t="s">
        <v>101</v>
      </c>
      <c r="C122" s="73" t="s">
        <v>157</v>
      </c>
      <c r="D122" s="73" t="s">
        <v>158</v>
      </c>
      <c r="E122" s="106">
        <v>26.968399999999999</v>
      </c>
      <c r="F122" s="86">
        <v>27</v>
      </c>
      <c r="G122" s="87">
        <f t="shared" si="2"/>
        <v>135000</v>
      </c>
      <c r="H122" s="93">
        <v>833</v>
      </c>
      <c r="I122" s="73" t="s">
        <v>143</v>
      </c>
      <c r="J122" s="105">
        <v>1139</v>
      </c>
      <c r="K122" s="73">
        <v>3025900096</v>
      </c>
      <c r="L122" s="73" t="s">
        <v>135</v>
      </c>
    </row>
    <row r="123" spans="1:12">
      <c r="A123" s="73">
        <v>116</v>
      </c>
      <c r="B123" s="105" t="s">
        <v>101</v>
      </c>
      <c r="C123" s="73" t="s">
        <v>159</v>
      </c>
      <c r="D123" s="105" t="s">
        <v>160</v>
      </c>
      <c r="E123" s="106">
        <v>17.636199999999999</v>
      </c>
      <c r="F123" s="86">
        <v>18</v>
      </c>
      <c r="G123" s="87">
        <f t="shared" si="2"/>
        <v>90000</v>
      </c>
      <c r="H123" s="93">
        <v>839</v>
      </c>
      <c r="I123" s="73" t="s">
        <v>143</v>
      </c>
      <c r="J123" s="105">
        <v>1140</v>
      </c>
      <c r="K123" s="73">
        <v>3025900098</v>
      </c>
      <c r="L123" s="73" t="s">
        <v>135</v>
      </c>
    </row>
    <row r="124" spans="1:12">
      <c r="A124" s="73">
        <v>117</v>
      </c>
      <c r="B124" s="105" t="s">
        <v>101</v>
      </c>
      <c r="C124" s="73" t="s">
        <v>161</v>
      </c>
      <c r="D124" s="73" t="s">
        <v>162</v>
      </c>
      <c r="E124" s="106">
        <v>13.630100000000001</v>
      </c>
      <c r="F124" s="86">
        <v>14</v>
      </c>
      <c r="G124" s="87">
        <f t="shared" si="2"/>
        <v>70000</v>
      </c>
      <c r="H124" s="93">
        <v>835</v>
      </c>
      <c r="I124" s="73" t="s">
        <v>143</v>
      </c>
      <c r="J124" s="105">
        <v>1141</v>
      </c>
      <c r="K124" s="73">
        <v>3025900099</v>
      </c>
      <c r="L124" s="73" t="s">
        <v>135</v>
      </c>
    </row>
    <row r="125" spans="1:12">
      <c r="A125" s="73">
        <v>118</v>
      </c>
      <c r="B125" s="105" t="s">
        <v>101</v>
      </c>
      <c r="C125" s="73" t="s">
        <v>163</v>
      </c>
      <c r="D125" s="105" t="s">
        <v>164</v>
      </c>
      <c r="E125" s="106">
        <v>11.0909</v>
      </c>
      <c r="F125" s="86">
        <v>12</v>
      </c>
      <c r="G125" s="87">
        <f t="shared" si="2"/>
        <v>60000</v>
      </c>
      <c r="H125" s="93">
        <v>836</v>
      </c>
      <c r="I125" s="73" t="s">
        <v>143</v>
      </c>
      <c r="J125" s="105">
        <v>1142</v>
      </c>
      <c r="K125" s="73">
        <v>3025900100</v>
      </c>
      <c r="L125" s="73" t="s">
        <v>135</v>
      </c>
    </row>
    <row r="126" spans="1:12">
      <c r="A126" s="73">
        <v>119</v>
      </c>
      <c r="B126" s="105" t="s">
        <v>101</v>
      </c>
      <c r="C126" s="73" t="s">
        <v>165</v>
      </c>
      <c r="D126" s="73" t="s">
        <v>166</v>
      </c>
      <c r="E126" s="106">
        <v>14.116300000000001</v>
      </c>
      <c r="F126" s="86">
        <v>15</v>
      </c>
      <c r="G126" s="87">
        <f t="shared" si="2"/>
        <v>75000</v>
      </c>
      <c r="H126" s="93">
        <v>837</v>
      </c>
      <c r="I126" s="73" t="s">
        <v>143</v>
      </c>
      <c r="J126" s="105">
        <v>1143</v>
      </c>
      <c r="K126" s="73">
        <v>3025900101</v>
      </c>
      <c r="L126" s="73" t="s">
        <v>135</v>
      </c>
    </row>
    <row r="127" spans="1:12">
      <c r="A127" s="73">
        <v>120</v>
      </c>
      <c r="B127" s="105" t="s">
        <v>101</v>
      </c>
      <c r="C127" s="73" t="s">
        <v>167</v>
      </c>
      <c r="D127" s="105" t="s">
        <v>168</v>
      </c>
      <c r="E127" s="106">
        <v>163.0033</v>
      </c>
      <c r="F127" s="86">
        <v>164</v>
      </c>
      <c r="G127" s="87">
        <f t="shared" si="2"/>
        <v>820000</v>
      </c>
      <c r="H127" s="93">
        <v>840</v>
      </c>
      <c r="I127" s="73" t="s">
        <v>134</v>
      </c>
      <c r="J127" s="105">
        <v>1144</v>
      </c>
      <c r="K127" s="73">
        <v>3025900102</v>
      </c>
      <c r="L127" s="73" t="s">
        <v>135</v>
      </c>
    </row>
    <row r="128" spans="1:12">
      <c r="A128" s="73">
        <v>121</v>
      </c>
      <c r="B128" s="105" t="s">
        <v>101</v>
      </c>
      <c r="C128" s="73" t="s">
        <v>167</v>
      </c>
      <c r="D128" s="73" t="s">
        <v>169</v>
      </c>
      <c r="E128" s="106">
        <v>143.83869999999999</v>
      </c>
      <c r="F128" s="86">
        <v>144</v>
      </c>
      <c r="G128" s="87">
        <f t="shared" si="2"/>
        <v>720000</v>
      </c>
      <c r="H128" s="93">
        <v>841</v>
      </c>
      <c r="I128" s="73" t="s">
        <v>134</v>
      </c>
      <c r="J128" s="105">
        <v>1145</v>
      </c>
      <c r="K128" s="73">
        <v>3025900103</v>
      </c>
      <c r="L128" s="73" t="s">
        <v>135</v>
      </c>
    </row>
    <row r="129" spans="1:12">
      <c r="A129" s="73">
        <v>122</v>
      </c>
      <c r="B129" s="105" t="s">
        <v>101</v>
      </c>
      <c r="C129" s="73" t="s">
        <v>167</v>
      </c>
      <c r="D129" s="105" t="s">
        <v>170</v>
      </c>
      <c r="E129" s="106">
        <v>48.695399999999999</v>
      </c>
      <c r="F129" s="86">
        <v>49</v>
      </c>
      <c r="G129" s="87">
        <f t="shared" si="2"/>
        <v>245000</v>
      </c>
      <c r="H129" s="93">
        <v>842</v>
      </c>
      <c r="I129" s="73" t="s">
        <v>134</v>
      </c>
      <c r="J129" s="105">
        <v>1146</v>
      </c>
      <c r="K129" s="73">
        <v>3025900104</v>
      </c>
      <c r="L129" s="73" t="s">
        <v>135</v>
      </c>
    </row>
    <row r="130" spans="1:12">
      <c r="A130" s="73">
        <v>123</v>
      </c>
      <c r="B130" s="105" t="s">
        <v>101</v>
      </c>
      <c r="C130" s="73" t="s">
        <v>171</v>
      </c>
      <c r="D130" s="105" t="s">
        <v>172</v>
      </c>
      <c r="E130" s="106">
        <v>11.025</v>
      </c>
      <c r="F130" s="86">
        <v>12</v>
      </c>
      <c r="G130" s="87">
        <f t="shared" si="2"/>
        <v>60000</v>
      </c>
      <c r="H130" s="93">
        <v>843</v>
      </c>
      <c r="I130" s="73" t="s">
        <v>143</v>
      </c>
      <c r="J130" s="105">
        <v>562</v>
      </c>
      <c r="K130" s="73">
        <v>3025900105</v>
      </c>
      <c r="L130" s="73" t="s">
        <v>135</v>
      </c>
    </row>
    <row r="131" spans="1:12">
      <c r="A131" s="73">
        <v>124</v>
      </c>
      <c r="B131" s="105" t="s">
        <v>101</v>
      </c>
      <c r="C131" s="73" t="s">
        <v>173</v>
      </c>
      <c r="D131" s="105" t="s">
        <v>174</v>
      </c>
      <c r="E131" s="106">
        <v>23.443200000000001</v>
      </c>
      <c r="F131" s="86">
        <v>24</v>
      </c>
      <c r="G131" s="87">
        <f t="shared" si="2"/>
        <v>120000</v>
      </c>
      <c r="H131" s="93">
        <v>846</v>
      </c>
      <c r="I131" s="73" t="s">
        <v>134</v>
      </c>
      <c r="J131" s="105">
        <v>563</v>
      </c>
      <c r="K131" s="73">
        <v>3025900107</v>
      </c>
      <c r="L131" s="73" t="s">
        <v>135</v>
      </c>
    </row>
    <row r="132" spans="1:12">
      <c r="A132" s="73">
        <v>125</v>
      </c>
      <c r="B132" s="105" t="s">
        <v>101</v>
      </c>
      <c r="C132" s="73" t="s">
        <v>173</v>
      </c>
      <c r="D132" s="105" t="s">
        <v>175</v>
      </c>
      <c r="E132" s="106">
        <v>30.902899999999999</v>
      </c>
      <c r="F132" s="86">
        <v>31</v>
      </c>
      <c r="G132" s="87">
        <f t="shared" si="2"/>
        <v>155000</v>
      </c>
      <c r="H132" s="93">
        <v>847</v>
      </c>
      <c r="I132" s="73" t="s">
        <v>134</v>
      </c>
      <c r="J132" s="105">
        <v>563</v>
      </c>
      <c r="K132" s="73">
        <v>3025900110</v>
      </c>
      <c r="L132" s="73" t="s">
        <v>135</v>
      </c>
    </row>
    <row r="133" spans="1:12">
      <c r="A133" s="73">
        <v>126</v>
      </c>
      <c r="B133" s="105" t="s">
        <v>101</v>
      </c>
      <c r="C133" s="73" t="s">
        <v>176</v>
      </c>
      <c r="D133" s="105" t="s">
        <v>177</v>
      </c>
      <c r="E133" s="106">
        <v>15.135300000000001</v>
      </c>
      <c r="F133" s="86">
        <v>16</v>
      </c>
      <c r="G133" s="87">
        <f t="shared" si="2"/>
        <v>80000</v>
      </c>
      <c r="H133" s="93">
        <v>848</v>
      </c>
      <c r="I133" s="73" t="s">
        <v>143</v>
      </c>
      <c r="J133" s="105">
        <v>565</v>
      </c>
      <c r="K133" s="73">
        <v>3025900111</v>
      </c>
      <c r="L133" s="73" t="s">
        <v>135</v>
      </c>
    </row>
    <row r="134" spans="1:12">
      <c r="A134" s="73">
        <v>127</v>
      </c>
      <c r="B134" s="107" t="s">
        <v>101</v>
      </c>
      <c r="C134" s="108" t="s">
        <v>178</v>
      </c>
      <c r="D134" s="107" t="s">
        <v>179</v>
      </c>
      <c r="E134" s="109">
        <v>15.676299999999999</v>
      </c>
      <c r="F134" s="86">
        <v>16</v>
      </c>
      <c r="G134" s="87">
        <f t="shared" si="2"/>
        <v>80000</v>
      </c>
      <c r="H134" s="110">
        <v>849</v>
      </c>
      <c r="I134" s="95" t="s">
        <v>143</v>
      </c>
      <c r="J134" s="107">
        <v>566</v>
      </c>
      <c r="K134" s="73">
        <v>3025900109</v>
      </c>
      <c r="L134" s="73" t="s">
        <v>135</v>
      </c>
    </row>
    <row r="135" spans="1:12">
      <c r="A135" s="73">
        <v>128</v>
      </c>
      <c r="B135" s="111" t="s">
        <v>101</v>
      </c>
      <c r="C135" s="112" t="s">
        <v>180</v>
      </c>
      <c r="D135" s="112" t="s">
        <v>181</v>
      </c>
      <c r="E135" s="113">
        <v>141.14599999999999</v>
      </c>
      <c r="F135" s="86">
        <v>142</v>
      </c>
      <c r="G135" s="87">
        <f t="shared" si="2"/>
        <v>710000</v>
      </c>
      <c r="H135" s="111">
        <v>733</v>
      </c>
      <c r="I135" s="96" t="s">
        <v>182</v>
      </c>
      <c r="J135" s="111">
        <v>381</v>
      </c>
      <c r="K135" s="73">
        <v>3043400044</v>
      </c>
      <c r="L135" s="96" t="s">
        <v>183</v>
      </c>
    </row>
    <row r="136" spans="1:12">
      <c r="A136" s="73">
        <v>129</v>
      </c>
      <c r="B136" s="111" t="s">
        <v>101</v>
      </c>
      <c r="C136" s="112" t="s">
        <v>184</v>
      </c>
      <c r="D136" s="112" t="s">
        <v>185</v>
      </c>
      <c r="E136" s="113">
        <v>300.226</v>
      </c>
      <c r="F136" s="86">
        <v>301</v>
      </c>
      <c r="G136" s="87">
        <f t="shared" si="2"/>
        <v>1505000</v>
      </c>
      <c r="H136" s="111">
        <v>735</v>
      </c>
      <c r="I136" s="96" t="s">
        <v>186</v>
      </c>
      <c r="J136" s="111">
        <v>1195</v>
      </c>
      <c r="K136" s="73">
        <v>3043400045</v>
      </c>
      <c r="L136" s="96" t="s">
        <v>187</v>
      </c>
    </row>
    <row r="137" spans="1:12">
      <c r="A137" s="73">
        <v>130</v>
      </c>
      <c r="B137" s="111" t="s">
        <v>101</v>
      </c>
      <c r="C137" s="112" t="s">
        <v>188</v>
      </c>
      <c r="D137" s="111" t="s">
        <v>189</v>
      </c>
      <c r="E137" s="113">
        <v>338.14400000000001</v>
      </c>
      <c r="F137" s="86">
        <v>339</v>
      </c>
      <c r="G137" s="87">
        <f t="shared" si="2"/>
        <v>1695000</v>
      </c>
      <c r="H137" s="111">
        <v>737</v>
      </c>
      <c r="I137" s="96" t="s">
        <v>182</v>
      </c>
      <c r="J137" s="111">
        <v>1196</v>
      </c>
      <c r="K137" s="73">
        <v>3043400047</v>
      </c>
      <c r="L137" s="96" t="s">
        <v>183</v>
      </c>
    </row>
    <row r="138" spans="1:12">
      <c r="A138" s="73">
        <v>131</v>
      </c>
      <c r="B138" s="111" t="s">
        <v>101</v>
      </c>
      <c r="C138" s="112" t="s">
        <v>190</v>
      </c>
      <c r="D138" s="111" t="s">
        <v>191</v>
      </c>
      <c r="E138" s="113">
        <v>302.887</v>
      </c>
      <c r="F138" s="86">
        <v>303</v>
      </c>
      <c r="G138" s="87">
        <f t="shared" si="2"/>
        <v>1515000</v>
      </c>
      <c r="H138" s="111">
        <v>4259</v>
      </c>
      <c r="I138" s="96" t="s">
        <v>182</v>
      </c>
      <c r="J138" s="111">
        <v>175</v>
      </c>
      <c r="K138" s="73">
        <v>3043400048</v>
      </c>
      <c r="L138" s="96" t="s">
        <v>183</v>
      </c>
    </row>
    <row r="139" spans="1:12">
      <c r="A139" s="73">
        <v>132</v>
      </c>
      <c r="B139" s="111" t="s">
        <v>101</v>
      </c>
      <c r="C139" s="112" t="s">
        <v>192</v>
      </c>
      <c r="D139" s="111" t="s">
        <v>193</v>
      </c>
      <c r="E139" s="113">
        <v>148.46600000000001</v>
      </c>
      <c r="F139" s="86">
        <v>149</v>
      </c>
      <c r="G139" s="87">
        <f t="shared" si="2"/>
        <v>745000</v>
      </c>
      <c r="H139" s="111">
        <v>2385</v>
      </c>
      <c r="I139" s="96" t="s">
        <v>186</v>
      </c>
      <c r="J139" s="111">
        <v>185</v>
      </c>
      <c r="K139" s="73">
        <v>3043400049</v>
      </c>
      <c r="L139" s="96" t="s">
        <v>187</v>
      </c>
    </row>
    <row r="140" spans="1:12">
      <c r="A140" s="73">
        <v>133</v>
      </c>
      <c r="B140" s="111" t="s">
        <v>101</v>
      </c>
      <c r="C140" s="112" t="s">
        <v>194</v>
      </c>
      <c r="D140" s="111" t="s">
        <v>195</v>
      </c>
      <c r="E140" s="113">
        <v>227.084</v>
      </c>
      <c r="F140" s="86">
        <v>228</v>
      </c>
      <c r="G140" s="87">
        <f t="shared" si="2"/>
        <v>1140000</v>
      </c>
      <c r="H140" s="111">
        <v>2376</v>
      </c>
      <c r="I140" s="96" t="s">
        <v>182</v>
      </c>
      <c r="J140" s="111">
        <v>187</v>
      </c>
      <c r="K140" s="73">
        <v>3043400050</v>
      </c>
      <c r="L140" s="96" t="s">
        <v>183</v>
      </c>
    </row>
    <row r="141" spans="1:12">
      <c r="A141" s="73">
        <v>134</v>
      </c>
      <c r="B141" s="111" t="s">
        <v>101</v>
      </c>
      <c r="C141" s="112" t="s">
        <v>196</v>
      </c>
      <c r="D141" s="111" t="s">
        <v>197</v>
      </c>
      <c r="E141" s="113">
        <v>167.511</v>
      </c>
      <c r="F141" s="86">
        <v>168</v>
      </c>
      <c r="G141" s="87">
        <f t="shared" si="2"/>
        <v>840000</v>
      </c>
      <c r="H141" s="111">
        <v>4260</v>
      </c>
      <c r="I141" s="96" t="s">
        <v>186</v>
      </c>
      <c r="J141" s="111">
        <v>183</v>
      </c>
      <c r="K141" s="73">
        <v>3029000046</v>
      </c>
      <c r="L141" s="96" t="s">
        <v>187</v>
      </c>
    </row>
    <row r="142" spans="1:12">
      <c r="A142" s="73">
        <v>135</v>
      </c>
      <c r="B142" s="111" t="s">
        <v>101</v>
      </c>
      <c r="C142" s="112" t="s">
        <v>198</v>
      </c>
      <c r="D142" s="111" t="s">
        <v>199</v>
      </c>
      <c r="E142" s="113">
        <v>144.447</v>
      </c>
      <c r="F142" s="86">
        <v>145</v>
      </c>
      <c r="G142" s="87">
        <f t="shared" si="2"/>
        <v>725000</v>
      </c>
      <c r="H142" s="111">
        <v>4262</v>
      </c>
      <c r="I142" s="96" t="s">
        <v>182</v>
      </c>
      <c r="J142" s="111">
        <v>182</v>
      </c>
      <c r="K142" s="73">
        <v>3029000047</v>
      </c>
      <c r="L142" s="96" t="s">
        <v>183</v>
      </c>
    </row>
    <row r="143" spans="1:12">
      <c r="A143" s="73">
        <v>136</v>
      </c>
      <c r="B143" s="111" t="s">
        <v>101</v>
      </c>
      <c r="C143" s="112" t="s">
        <v>200</v>
      </c>
      <c r="D143" s="111" t="s">
        <v>201</v>
      </c>
      <c r="E143" s="113">
        <v>14.499000000000001</v>
      </c>
      <c r="F143" s="86">
        <v>15</v>
      </c>
      <c r="G143" s="87">
        <f t="shared" si="2"/>
        <v>75000</v>
      </c>
      <c r="H143" s="111">
        <v>4263</v>
      </c>
      <c r="I143" s="96" t="s">
        <v>182</v>
      </c>
      <c r="J143" s="111">
        <v>176</v>
      </c>
      <c r="K143" s="73">
        <v>3029000048</v>
      </c>
      <c r="L143" s="96" t="s">
        <v>183</v>
      </c>
    </row>
    <row r="144" spans="1:12">
      <c r="A144" s="73">
        <v>137</v>
      </c>
      <c r="B144" s="111" t="s">
        <v>101</v>
      </c>
      <c r="C144" s="112" t="s">
        <v>202</v>
      </c>
      <c r="D144" s="111" t="s">
        <v>203</v>
      </c>
      <c r="E144" s="113">
        <v>170.47399999999999</v>
      </c>
      <c r="F144" s="86">
        <v>171</v>
      </c>
      <c r="G144" s="87">
        <f t="shared" si="2"/>
        <v>855000</v>
      </c>
      <c r="H144" s="111">
        <v>4264</v>
      </c>
      <c r="I144" s="96" t="s">
        <v>182</v>
      </c>
      <c r="J144" s="111">
        <v>1197</v>
      </c>
      <c r="K144" s="73">
        <v>3029000049</v>
      </c>
      <c r="L144" s="96" t="s">
        <v>183</v>
      </c>
    </row>
    <row r="145" spans="1:12">
      <c r="A145" s="73">
        <v>138</v>
      </c>
      <c r="B145" s="111" t="s">
        <v>101</v>
      </c>
      <c r="C145" s="112" t="s">
        <v>204</v>
      </c>
      <c r="D145" s="111" t="s">
        <v>205</v>
      </c>
      <c r="E145" s="113">
        <v>44.411000000000001</v>
      </c>
      <c r="F145" s="86">
        <v>45</v>
      </c>
      <c r="G145" s="87">
        <f t="shared" si="2"/>
        <v>225000</v>
      </c>
      <c r="H145" s="111">
        <v>4266</v>
      </c>
      <c r="I145" s="96" t="s">
        <v>182</v>
      </c>
      <c r="J145" s="111">
        <v>1198</v>
      </c>
      <c r="K145" s="73">
        <v>3029000050</v>
      </c>
      <c r="L145" s="96" t="s">
        <v>183</v>
      </c>
    </row>
    <row r="146" spans="1:12">
      <c r="A146" s="73">
        <v>139</v>
      </c>
      <c r="B146" s="111" t="s">
        <v>101</v>
      </c>
      <c r="C146" s="112" t="s">
        <v>206</v>
      </c>
      <c r="D146" s="111" t="s">
        <v>207</v>
      </c>
      <c r="E146" s="113">
        <v>72.805999999999997</v>
      </c>
      <c r="F146" s="86">
        <v>73</v>
      </c>
      <c r="G146" s="87">
        <f t="shared" si="2"/>
        <v>365000</v>
      </c>
      <c r="H146" s="111">
        <v>4268</v>
      </c>
      <c r="I146" s="96" t="s">
        <v>182</v>
      </c>
      <c r="J146" s="111">
        <v>1199</v>
      </c>
      <c r="K146" s="73">
        <v>3029000051</v>
      </c>
      <c r="L146" s="96" t="s">
        <v>183</v>
      </c>
    </row>
    <row r="147" spans="1:12">
      <c r="A147" s="73">
        <v>140</v>
      </c>
      <c r="B147" s="111" t="s">
        <v>101</v>
      </c>
      <c r="C147" s="112" t="s">
        <v>208</v>
      </c>
      <c r="D147" s="111" t="s">
        <v>209</v>
      </c>
      <c r="E147" s="113">
        <v>48.673000000000002</v>
      </c>
      <c r="F147" s="86">
        <v>49</v>
      </c>
      <c r="G147" s="87">
        <f t="shared" si="2"/>
        <v>245000</v>
      </c>
      <c r="H147" s="111">
        <v>2379</v>
      </c>
      <c r="I147" s="96" t="s">
        <v>182</v>
      </c>
      <c r="J147" s="111">
        <v>1200</v>
      </c>
      <c r="K147" s="73">
        <v>3029000053</v>
      </c>
      <c r="L147" s="96" t="s">
        <v>183</v>
      </c>
    </row>
    <row r="148" spans="1:12">
      <c r="A148" s="73">
        <v>141</v>
      </c>
      <c r="B148" s="111" t="s">
        <v>101</v>
      </c>
      <c r="C148" s="112" t="s">
        <v>210</v>
      </c>
      <c r="D148" s="111" t="s">
        <v>211</v>
      </c>
      <c r="E148" s="113">
        <v>371.21699999999998</v>
      </c>
      <c r="F148" s="86">
        <v>372</v>
      </c>
      <c r="G148" s="87">
        <f t="shared" si="2"/>
        <v>1860000</v>
      </c>
      <c r="H148" s="111">
        <v>2378</v>
      </c>
      <c r="I148" s="96" t="s">
        <v>182</v>
      </c>
      <c r="J148" s="111">
        <v>1182</v>
      </c>
      <c r="K148" s="73">
        <v>3029000054</v>
      </c>
      <c r="L148" s="96" t="s">
        <v>183</v>
      </c>
    </row>
    <row r="149" spans="1:12">
      <c r="A149" s="73">
        <v>142</v>
      </c>
      <c r="B149" s="111" t="s">
        <v>101</v>
      </c>
      <c r="C149" s="112" t="s">
        <v>212</v>
      </c>
      <c r="D149" s="111" t="s">
        <v>213</v>
      </c>
      <c r="E149" s="113">
        <v>329.97699999999998</v>
      </c>
      <c r="F149" s="86">
        <v>330</v>
      </c>
      <c r="G149" s="87">
        <f t="shared" si="2"/>
        <v>1650000</v>
      </c>
      <c r="H149" s="111">
        <v>1834</v>
      </c>
      <c r="I149" s="96" t="s">
        <v>182</v>
      </c>
      <c r="J149" s="111">
        <v>1184</v>
      </c>
      <c r="K149" s="73">
        <v>3029000055</v>
      </c>
      <c r="L149" s="96" t="s">
        <v>183</v>
      </c>
    </row>
    <row r="150" spans="1:12">
      <c r="A150" s="73">
        <v>143</v>
      </c>
      <c r="B150" s="111" t="s">
        <v>101</v>
      </c>
      <c r="C150" s="112" t="s">
        <v>214</v>
      </c>
      <c r="D150" s="111" t="s">
        <v>215</v>
      </c>
      <c r="E150" s="113">
        <v>38.075000000000003</v>
      </c>
      <c r="F150" s="86">
        <v>39</v>
      </c>
      <c r="G150" s="87">
        <f t="shared" ref="G150:G217" si="3">F150*5000</f>
        <v>195000</v>
      </c>
      <c r="H150" s="111">
        <v>4269</v>
      </c>
      <c r="I150" s="96" t="s">
        <v>186</v>
      </c>
      <c r="J150" s="111">
        <v>1183</v>
      </c>
      <c r="K150" s="73">
        <v>3029000056</v>
      </c>
      <c r="L150" s="96" t="s">
        <v>187</v>
      </c>
    </row>
    <row r="151" spans="1:12">
      <c r="A151" s="73">
        <v>144</v>
      </c>
      <c r="B151" s="114" t="s">
        <v>101</v>
      </c>
      <c r="C151" s="115" t="s">
        <v>216</v>
      </c>
      <c r="D151" s="115" t="s">
        <v>217</v>
      </c>
      <c r="E151" s="116">
        <v>25.823</v>
      </c>
      <c r="F151" s="86">
        <v>26</v>
      </c>
      <c r="G151" s="87">
        <f t="shared" si="3"/>
        <v>130000</v>
      </c>
      <c r="H151" s="117" t="s">
        <v>218</v>
      </c>
      <c r="I151" s="115" t="s">
        <v>219</v>
      </c>
      <c r="J151" s="117" t="s">
        <v>220</v>
      </c>
      <c r="K151" s="115">
        <v>3019000016</v>
      </c>
      <c r="L151" s="115" t="s">
        <v>221</v>
      </c>
    </row>
    <row r="152" spans="1:12">
      <c r="A152" s="73">
        <v>145</v>
      </c>
      <c r="B152" s="114" t="s">
        <v>101</v>
      </c>
      <c r="C152" s="118" t="s">
        <v>216</v>
      </c>
      <c r="D152" s="115" t="s">
        <v>222</v>
      </c>
      <c r="E152" s="119">
        <v>9.33</v>
      </c>
      <c r="F152" s="86">
        <v>10</v>
      </c>
      <c r="G152" s="87">
        <f t="shared" si="3"/>
        <v>50000</v>
      </c>
      <c r="H152" s="120" t="s">
        <v>223</v>
      </c>
      <c r="I152" s="115" t="s">
        <v>219</v>
      </c>
      <c r="J152" s="120" t="s">
        <v>224</v>
      </c>
      <c r="K152" s="118">
        <v>3019000017</v>
      </c>
      <c r="L152" s="115" t="s">
        <v>221</v>
      </c>
    </row>
    <row r="153" spans="1:12">
      <c r="A153" s="73">
        <v>146</v>
      </c>
      <c r="B153" s="114" t="s">
        <v>101</v>
      </c>
      <c r="C153" s="115" t="s">
        <v>225</v>
      </c>
      <c r="D153" s="115" t="s">
        <v>226</v>
      </c>
      <c r="E153" s="116">
        <v>15.071999999999999</v>
      </c>
      <c r="F153" s="86">
        <v>16</v>
      </c>
      <c r="G153" s="87">
        <f t="shared" si="3"/>
        <v>80000</v>
      </c>
      <c r="H153" s="117" t="s">
        <v>227</v>
      </c>
      <c r="I153" s="115" t="s">
        <v>219</v>
      </c>
      <c r="J153" s="117" t="s">
        <v>228</v>
      </c>
      <c r="K153" s="115">
        <v>3019000018</v>
      </c>
      <c r="L153" s="115" t="s">
        <v>221</v>
      </c>
    </row>
    <row r="154" spans="1:12">
      <c r="A154" s="73">
        <v>147</v>
      </c>
      <c r="B154" s="114" t="s">
        <v>101</v>
      </c>
      <c r="C154" s="118" t="s">
        <v>229</v>
      </c>
      <c r="D154" s="115" t="s">
        <v>230</v>
      </c>
      <c r="E154" s="121">
        <v>17.29</v>
      </c>
      <c r="F154" s="86">
        <v>18</v>
      </c>
      <c r="G154" s="87">
        <f t="shared" si="3"/>
        <v>90000</v>
      </c>
      <c r="H154" s="120" t="s">
        <v>231</v>
      </c>
      <c r="I154" s="115" t="s">
        <v>219</v>
      </c>
      <c r="J154" s="120" t="s">
        <v>232</v>
      </c>
      <c r="K154" s="118">
        <v>3019000019</v>
      </c>
      <c r="L154" s="115" t="s">
        <v>221</v>
      </c>
    </row>
    <row r="155" spans="1:12">
      <c r="A155" s="73">
        <v>148</v>
      </c>
      <c r="B155" s="114" t="s">
        <v>101</v>
      </c>
      <c r="C155" s="118" t="s">
        <v>233</v>
      </c>
      <c r="D155" s="115" t="s">
        <v>234</v>
      </c>
      <c r="E155" s="122">
        <v>4.726</v>
      </c>
      <c r="F155" s="86">
        <v>5</v>
      </c>
      <c r="G155" s="87">
        <f t="shared" si="3"/>
        <v>25000</v>
      </c>
      <c r="H155" s="123" t="s">
        <v>235</v>
      </c>
      <c r="I155" s="115" t="s">
        <v>219</v>
      </c>
      <c r="J155" s="123" t="s">
        <v>236</v>
      </c>
      <c r="K155" s="118">
        <v>3019000020</v>
      </c>
      <c r="L155" s="115" t="s">
        <v>221</v>
      </c>
    </row>
    <row r="156" spans="1:12">
      <c r="A156" s="73">
        <v>149</v>
      </c>
      <c r="B156" s="114" t="s">
        <v>101</v>
      </c>
      <c r="C156" s="115" t="s">
        <v>237</v>
      </c>
      <c r="D156" s="115" t="s">
        <v>238</v>
      </c>
      <c r="E156" s="122">
        <v>18.256</v>
      </c>
      <c r="F156" s="86">
        <v>19</v>
      </c>
      <c r="G156" s="87">
        <f t="shared" si="3"/>
        <v>95000</v>
      </c>
      <c r="H156" s="123" t="s">
        <v>239</v>
      </c>
      <c r="I156" s="115" t="s">
        <v>219</v>
      </c>
      <c r="J156" s="123" t="s">
        <v>240</v>
      </c>
      <c r="K156" s="124">
        <v>3019000021</v>
      </c>
      <c r="L156" s="115" t="s">
        <v>221</v>
      </c>
    </row>
    <row r="157" spans="1:12">
      <c r="A157" s="73">
        <v>150</v>
      </c>
      <c r="B157" s="114" t="s">
        <v>101</v>
      </c>
      <c r="C157" s="118" t="s">
        <v>241</v>
      </c>
      <c r="D157" s="115" t="s">
        <v>242</v>
      </c>
      <c r="E157" s="121">
        <v>19.852</v>
      </c>
      <c r="F157" s="86">
        <v>20</v>
      </c>
      <c r="G157" s="87">
        <f t="shared" si="3"/>
        <v>100000</v>
      </c>
      <c r="H157" s="120" t="s">
        <v>243</v>
      </c>
      <c r="I157" s="115" t="s">
        <v>219</v>
      </c>
      <c r="J157" s="120" t="s">
        <v>244</v>
      </c>
      <c r="K157" s="118">
        <v>3019000022</v>
      </c>
      <c r="L157" s="115" t="s">
        <v>221</v>
      </c>
    </row>
    <row r="158" spans="1:12">
      <c r="A158" s="73">
        <v>151</v>
      </c>
      <c r="B158" s="114" t="s">
        <v>101</v>
      </c>
      <c r="C158" s="125" t="s">
        <v>245</v>
      </c>
      <c r="D158" s="115" t="s">
        <v>246</v>
      </c>
      <c r="E158" s="126">
        <v>24.367000000000001</v>
      </c>
      <c r="F158" s="86">
        <v>25</v>
      </c>
      <c r="G158" s="87">
        <f t="shared" si="3"/>
        <v>125000</v>
      </c>
      <c r="H158" s="127" t="s">
        <v>247</v>
      </c>
      <c r="I158" s="115" t="s">
        <v>219</v>
      </c>
      <c r="J158" s="127" t="s">
        <v>248</v>
      </c>
      <c r="K158" s="128">
        <v>3019000023</v>
      </c>
      <c r="L158" s="115" t="s">
        <v>221</v>
      </c>
    </row>
    <row r="159" spans="1:12">
      <c r="A159" s="73">
        <v>152</v>
      </c>
      <c r="B159" s="114" t="s">
        <v>101</v>
      </c>
      <c r="C159" s="131" t="s">
        <v>249</v>
      </c>
      <c r="D159" s="115" t="s">
        <v>250</v>
      </c>
      <c r="E159" s="179">
        <v>12.68</v>
      </c>
      <c r="F159" s="86">
        <v>13</v>
      </c>
      <c r="G159" s="87">
        <f t="shared" si="3"/>
        <v>65000</v>
      </c>
      <c r="H159" s="132" t="s">
        <v>251</v>
      </c>
      <c r="I159" s="115" t="s">
        <v>219</v>
      </c>
      <c r="J159" s="132" t="s">
        <v>252</v>
      </c>
      <c r="K159" s="131" t="s">
        <v>253</v>
      </c>
      <c r="L159" s="115" t="s">
        <v>221</v>
      </c>
    </row>
    <row r="160" spans="1:12">
      <c r="A160" s="73">
        <v>153</v>
      </c>
      <c r="B160" s="118" t="s">
        <v>101</v>
      </c>
      <c r="C160" s="118" t="s">
        <v>254</v>
      </c>
      <c r="D160" s="118" t="s">
        <v>255</v>
      </c>
      <c r="E160" s="119">
        <v>45.533999999999999</v>
      </c>
      <c r="F160" s="167">
        <v>46</v>
      </c>
      <c r="G160" s="75">
        <f t="shared" si="3"/>
        <v>230000</v>
      </c>
      <c r="H160" s="120" t="s">
        <v>256</v>
      </c>
      <c r="I160" s="118" t="s">
        <v>219</v>
      </c>
      <c r="J160" s="120" t="s">
        <v>257</v>
      </c>
      <c r="K160" s="118">
        <v>3019000025</v>
      </c>
      <c r="L160" s="118" t="s">
        <v>221</v>
      </c>
    </row>
    <row r="161" spans="1:12">
      <c r="A161" s="73">
        <v>154</v>
      </c>
      <c r="B161" s="118" t="s">
        <v>101</v>
      </c>
      <c r="C161" s="118" t="s">
        <v>258</v>
      </c>
      <c r="D161" s="118" t="s">
        <v>259</v>
      </c>
      <c r="E161" s="119">
        <v>23.829000000000001</v>
      </c>
      <c r="F161" s="167">
        <v>24</v>
      </c>
      <c r="G161" s="75">
        <f t="shared" si="3"/>
        <v>120000</v>
      </c>
      <c r="H161" s="120" t="s">
        <v>260</v>
      </c>
      <c r="I161" s="118" t="s">
        <v>219</v>
      </c>
      <c r="J161" s="120" t="s">
        <v>261</v>
      </c>
      <c r="K161" s="118">
        <v>3019000026</v>
      </c>
      <c r="L161" s="118" t="s">
        <v>221</v>
      </c>
    </row>
    <row r="162" spans="1:12">
      <c r="A162" s="73">
        <v>155</v>
      </c>
      <c r="B162" s="118" t="s">
        <v>101</v>
      </c>
      <c r="C162" s="118" t="s">
        <v>262</v>
      </c>
      <c r="D162" s="118" t="s">
        <v>263</v>
      </c>
      <c r="E162" s="119">
        <v>23.713000000000001</v>
      </c>
      <c r="F162" s="167">
        <v>24</v>
      </c>
      <c r="G162" s="75">
        <f t="shared" si="3"/>
        <v>120000</v>
      </c>
      <c r="H162" s="120" t="s">
        <v>264</v>
      </c>
      <c r="I162" s="118" t="s">
        <v>219</v>
      </c>
      <c r="J162" s="120" t="s">
        <v>265</v>
      </c>
      <c r="K162" s="118">
        <v>3019000027</v>
      </c>
      <c r="L162" s="118" t="s">
        <v>221</v>
      </c>
    </row>
    <row r="163" spans="1:12">
      <c r="A163" s="73">
        <v>156</v>
      </c>
      <c r="B163" s="118" t="s">
        <v>101</v>
      </c>
      <c r="C163" s="118" t="s">
        <v>266</v>
      </c>
      <c r="D163" s="118" t="s">
        <v>267</v>
      </c>
      <c r="E163" s="119">
        <v>17.491</v>
      </c>
      <c r="F163" s="167">
        <v>18</v>
      </c>
      <c r="G163" s="75">
        <f t="shared" si="3"/>
        <v>90000</v>
      </c>
      <c r="H163" s="120" t="s">
        <v>268</v>
      </c>
      <c r="I163" s="118" t="s">
        <v>219</v>
      </c>
      <c r="J163" s="120" t="s">
        <v>269</v>
      </c>
      <c r="K163" s="118">
        <v>3019000028</v>
      </c>
      <c r="L163" s="118" t="s">
        <v>221</v>
      </c>
    </row>
    <row r="164" spans="1:12">
      <c r="A164" s="73">
        <v>157</v>
      </c>
      <c r="B164" s="118" t="s">
        <v>101</v>
      </c>
      <c r="C164" s="118" t="s">
        <v>270</v>
      </c>
      <c r="D164" s="118" t="s">
        <v>271</v>
      </c>
      <c r="E164" s="119">
        <v>6.66</v>
      </c>
      <c r="F164" s="167">
        <v>7</v>
      </c>
      <c r="G164" s="75">
        <f t="shared" si="3"/>
        <v>35000</v>
      </c>
      <c r="H164" s="120" t="s">
        <v>272</v>
      </c>
      <c r="I164" s="118" t="s">
        <v>219</v>
      </c>
      <c r="J164" s="120" t="s">
        <v>273</v>
      </c>
      <c r="K164" s="118">
        <v>3019000029</v>
      </c>
      <c r="L164" s="118" t="s">
        <v>221</v>
      </c>
    </row>
    <row r="165" spans="1:12" ht="13.5" thickBot="1">
      <c r="A165" s="73"/>
      <c r="B165" s="445"/>
      <c r="C165" s="446"/>
      <c r="D165" s="184" t="s">
        <v>1191</v>
      </c>
      <c r="E165" s="185">
        <f>SUM(E85:E164)</f>
        <v>6330.7756999999992</v>
      </c>
      <c r="F165" s="185"/>
      <c r="G165" s="186">
        <f>SUM(G85:G164)</f>
        <v>31845000</v>
      </c>
      <c r="H165" s="350" t="s">
        <v>1559</v>
      </c>
      <c r="I165" s="348"/>
      <c r="J165" s="351" t="s">
        <v>1560</v>
      </c>
      <c r="K165" s="348"/>
      <c r="L165" s="349"/>
    </row>
    <row r="166" spans="1:12" ht="13.5" thickBot="1">
      <c r="A166" s="330"/>
      <c r="B166" s="307"/>
      <c r="C166" s="308"/>
      <c r="D166" s="184"/>
      <c r="E166" s="352">
        <v>6330.7756999999992</v>
      </c>
      <c r="F166" s="185"/>
      <c r="G166" s="186"/>
      <c r="H166" s="309"/>
      <c r="I166" s="310"/>
      <c r="J166" s="310"/>
      <c r="K166" s="310"/>
      <c r="L166" s="310"/>
    </row>
    <row r="167" spans="1:12" ht="16.5" thickBot="1">
      <c r="A167" s="441" t="s">
        <v>962</v>
      </c>
      <c r="B167" s="441"/>
      <c r="C167" s="441"/>
      <c r="D167" s="441"/>
      <c r="E167" s="441"/>
      <c r="F167" s="441"/>
      <c r="G167" s="441"/>
      <c r="H167" s="441"/>
      <c r="I167" s="441"/>
      <c r="J167" s="441"/>
      <c r="K167" s="441"/>
      <c r="L167" s="441"/>
    </row>
    <row r="168" spans="1:12">
      <c r="A168" s="81" t="s">
        <v>0</v>
      </c>
      <c r="B168" s="81" t="s">
        <v>1</v>
      </c>
      <c r="C168" s="81" t="s">
        <v>2</v>
      </c>
      <c r="D168" s="81" t="s">
        <v>404</v>
      </c>
      <c r="E168" s="81" t="s">
        <v>1008</v>
      </c>
      <c r="F168" s="81" t="s">
        <v>1009</v>
      </c>
      <c r="G168" s="81" t="s">
        <v>4</v>
      </c>
      <c r="H168" s="81" t="s">
        <v>274</v>
      </c>
      <c r="I168" s="82" t="s">
        <v>3</v>
      </c>
      <c r="J168" s="81" t="s">
        <v>5</v>
      </c>
      <c r="K168" s="82" t="s">
        <v>6</v>
      </c>
      <c r="L168" s="82" t="s">
        <v>7</v>
      </c>
    </row>
    <row r="169" spans="1:12">
      <c r="A169" s="73">
        <v>158</v>
      </c>
      <c r="B169" s="133" t="s">
        <v>698</v>
      </c>
      <c r="C169" s="133" t="s">
        <v>699</v>
      </c>
      <c r="D169" s="133" t="s">
        <v>700</v>
      </c>
      <c r="E169" s="155">
        <v>1.7416</v>
      </c>
      <c r="F169" s="74">
        <v>2</v>
      </c>
      <c r="G169" s="87">
        <f t="shared" si="3"/>
        <v>10000</v>
      </c>
      <c r="H169" s="133" t="s">
        <v>701</v>
      </c>
      <c r="I169" s="133" t="s">
        <v>702</v>
      </c>
      <c r="J169" s="133"/>
      <c r="K169" s="133">
        <v>3043400058</v>
      </c>
      <c r="L169" s="133" t="s">
        <v>703</v>
      </c>
    </row>
    <row r="170" spans="1:12">
      <c r="A170" s="73">
        <v>159</v>
      </c>
      <c r="B170" s="133" t="s">
        <v>698</v>
      </c>
      <c r="C170" s="133" t="s">
        <v>704</v>
      </c>
      <c r="D170" s="133" t="s">
        <v>705</v>
      </c>
      <c r="E170" s="155">
        <v>26.551400000000001</v>
      </c>
      <c r="F170" s="74">
        <v>27</v>
      </c>
      <c r="G170" s="87">
        <f t="shared" si="3"/>
        <v>135000</v>
      </c>
      <c r="H170" s="134" t="s">
        <v>706</v>
      </c>
      <c r="I170" s="133" t="s">
        <v>219</v>
      </c>
      <c r="J170" s="134" t="s">
        <v>707</v>
      </c>
      <c r="K170" s="133">
        <v>3043400060</v>
      </c>
      <c r="L170" s="133" t="s">
        <v>221</v>
      </c>
    </row>
    <row r="171" spans="1:12">
      <c r="A171" s="73">
        <v>160</v>
      </c>
      <c r="B171" s="133" t="s">
        <v>698</v>
      </c>
      <c r="C171" s="133" t="s">
        <v>708</v>
      </c>
      <c r="D171" s="133" t="s">
        <v>709</v>
      </c>
      <c r="E171" s="155">
        <v>13.2742</v>
      </c>
      <c r="F171" s="74">
        <v>14</v>
      </c>
      <c r="G171" s="87">
        <f t="shared" si="3"/>
        <v>70000</v>
      </c>
      <c r="H171" s="134" t="s">
        <v>710</v>
      </c>
      <c r="I171" s="133" t="s">
        <v>219</v>
      </c>
      <c r="J171" s="134" t="s">
        <v>711</v>
      </c>
      <c r="K171" s="133">
        <v>3043400061</v>
      </c>
      <c r="L171" s="133" t="s">
        <v>221</v>
      </c>
    </row>
    <row r="172" spans="1:12">
      <c r="A172" s="73">
        <v>161</v>
      </c>
      <c r="B172" s="133" t="s">
        <v>698</v>
      </c>
      <c r="C172" s="133" t="s">
        <v>712</v>
      </c>
      <c r="D172" s="133" t="s">
        <v>713</v>
      </c>
      <c r="E172" s="155">
        <v>42.841099999999997</v>
      </c>
      <c r="F172" s="74">
        <v>43</v>
      </c>
      <c r="G172" s="87">
        <f t="shared" si="3"/>
        <v>215000</v>
      </c>
      <c r="H172" s="134" t="s">
        <v>714</v>
      </c>
      <c r="I172" s="133" t="s">
        <v>219</v>
      </c>
      <c r="J172" s="134" t="s">
        <v>715</v>
      </c>
      <c r="K172" s="133">
        <v>3043400062</v>
      </c>
      <c r="L172" s="133" t="s">
        <v>221</v>
      </c>
    </row>
    <row r="173" spans="1:12">
      <c r="A173" s="73">
        <v>162</v>
      </c>
      <c r="B173" s="133" t="s">
        <v>698</v>
      </c>
      <c r="C173" s="133" t="s">
        <v>716</v>
      </c>
      <c r="D173" s="133" t="s">
        <v>717</v>
      </c>
      <c r="E173" s="155">
        <v>26.767199999999999</v>
      </c>
      <c r="F173" s="74">
        <v>27</v>
      </c>
      <c r="G173" s="87">
        <f t="shared" si="3"/>
        <v>135000</v>
      </c>
      <c r="H173" s="134" t="s">
        <v>718</v>
      </c>
      <c r="I173" s="133" t="s">
        <v>219</v>
      </c>
      <c r="J173" s="134" t="s">
        <v>719</v>
      </c>
      <c r="K173" s="133">
        <v>3043400063</v>
      </c>
      <c r="L173" s="133" t="s">
        <v>221</v>
      </c>
    </row>
    <row r="174" spans="1:12">
      <c r="A174" s="73">
        <v>163</v>
      </c>
      <c r="B174" s="133" t="s">
        <v>720</v>
      </c>
      <c r="C174" s="133" t="s">
        <v>721</v>
      </c>
      <c r="D174" s="133" t="s">
        <v>722</v>
      </c>
      <c r="E174" s="155">
        <v>9.6826000000000008</v>
      </c>
      <c r="F174" s="74">
        <v>10</v>
      </c>
      <c r="G174" s="87">
        <f t="shared" si="3"/>
        <v>50000</v>
      </c>
      <c r="H174" s="134" t="s">
        <v>723</v>
      </c>
      <c r="I174" s="133" t="s">
        <v>219</v>
      </c>
      <c r="J174" s="134" t="s">
        <v>724</v>
      </c>
      <c r="K174" s="133">
        <v>3043400064</v>
      </c>
      <c r="L174" s="133" t="s">
        <v>221</v>
      </c>
    </row>
    <row r="175" spans="1:12">
      <c r="A175" s="73">
        <v>164</v>
      </c>
      <c r="B175" s="133" t="s">
        <v>720</v>
      </c>
      <c r="C175" s="133" t="s">
        <v>725</v>
      </c>
      <c r="D175" s="133" t="s">
        <v>726</v>
      </c>
      <c r="E175" s="155">
        <v>5.8926999999999996</v>
      </c>
      <c r="F175" s="74">
        <v>6</v>
      </c>
      <c r="G175" s="87">
        <f t="shared" si="3"/>
        <v>30000</v>
      </c>
      <c r="H175" s="134" t="s">
        <v>727</v>
      </c>
      <c r="I175" s="133" t="s">
        <v>219</v>
      </c>
      <c r="J175" s="134" t="s">
        <v>728</v>
      </c>
      <c r="K175" s="133">
        <v>3043400065</v>
      </c>
      <c r="L175" s="133" t="s">
        <v>221</v>
      </c>
    </row>
    <row r="176" spans="1:12">
      <c r="A176" s="73">
        <v>165</v>
      </c>
      <c r="B176" s="133" t="s">
        <v>720</v>
      </c>
      <c r="C176" s="133" t="s">
        <v>729</v>
      </c>
      <c r="D176" s="133" t="s">
        <v>730</v>
      </c>
      <c r="E176" s="155">
        <v>62.240200000000002</v>
      </c>
      <c r="F176" s="74">
        <v>63</v>
      </c>
      <c r="G176" s="87">
        <f t="shared" si="3"/>
        <v>315000</v>
      </c>
      <c r="H176" s="134" t="s">
        <v>731</v>
      </c>
      <c r="I176" s="133" t="s">
        <v>219</v>
      </c>
      <c r="J176" s="134" t="s">
        <v>732</v>
      </c>
      <c r="K176" s="177">
        <v>3043400066</v>
      </c>
      <c r="L176" s="177" t="s">
        <v>221</v>
      </c>
    </row>
    <row r="177" spans="1:12">
      <c r="A177" s="73">
        <v>166</v>
      </c>
      <c r="B177" s="135" t="s">
        <v>733</v>
      </c>
      <c r="C177" s="135" t="s">
        <v>734</v>
      </c>
      <c r="D177" s="137" t="s">
        <v>735</v>
      </c>
      <c r="E177" s="156">
        <v>8.1546000000000003</v>
      </c>
      <c r="F177" s="74">
        <v>9</v>
      </c>
      <c r="G177" s="87">
        <f t="shared" si="3"/>
        <v>45000</v>
      </c>
      <c r="H177" s="135">
        <v>818</v>
      </c>
      <c r="I177" s="115" t="s">
        <v>219</v>
      </c>
      <c r="J177" s="135">
        <v>1586</v>
      </c>
      <c r="K177" s="178"/>
      <c r="L177" s="178"/>
    </row>
    <row r="178" spans="1:12">
      <c r="A178" s="73">
        <v>167</v>
      </c>
      <c r="B178" s="135" t="s">
        <v>733</v>
      </c>
      <c r="C178" s="135" t="s">
        <v>736</v>
      </c>
      <c r="D178" s="137" t="s">
        <v>737</v>
      </c>
      <c r="E178" s="156">
        <v>12.7334</v>
      </c>
      <c r="F178" s="74">
        <v>13</v>
      </c>
      <c r="G178" s="87">
        <f t="shared" si="3"/>
        <v>65000</v>
      </c>
      <c r="H178" s="135">
        <v>819</v>
      </c>
      <c r="I178" s="115" t="s">
        <v>219</v>
      </c>
      <c r="J178" s="135">
        <v>1585</v>
      </c>
      <c r="K178" s="178"/>
      <c r="L178" s="178"/>
    </row>
    <row r="179" spans="1:12">
      <c r="A179" s="73">
        <v>168</v>
      </c>
      <c r="B179" s="135" t="s">
        <v>733</v>
      </c>
      <c r="C179" s="135" t="s">
        <v>738</v>
      </c>
      <c r="D179" s="137" t="s">
        <v>739</v>
      </c>
      <c r="E179" s="156">
        <v>7.4741999999999997</v>
      </c>
      <c r="F179" s="74">
        <v>8</v>
      </c>
      <c r="G179" s="87">
        <f t="shared" si="3"/>
        <v>40000</v>
      </c>
      <c r="H179" s="135">
        <v>821</v>
      </c>
      <c r="I179" s="115" t="s">
        <v>219</v>
      </c>
      <c r="J179" s="135">
        <v>464</v>
      </c>
      <c r="K179" s="178"/>
      <c r="L179" s="178"/>
    </row>
    <row r="180" spans="1:12">
      <c r="A180" s="73">
        <v>169</v>
      </c>
      <c r="B180" s="135" t="s">
        <v>733</v>
      </c>
      <c r="C180" s="135" t="s">
        <v>740</v>
      </c>
      <c r="D180" s="137" t="s">
        <v>741</v>
      </c>
      <c r="E180" s="157">
        <v>16.9635</v>
      </c>
      <c r="F180" s="74">
        <v>17</v>
      </c>
      <c r="G180" s="87">
        <f t="shared" si="3"/>
        <v>85000</v>
      </c>
      <c r="H180" s="135">
        <v>820</v>
      </c>
      <c r="I180" s="115" t="s">
        <v>219</v>
      </c>
      <c r="J180" s="135">
        <v>465</v>
      </c>
      <c r="K180" s="178"/>
      <c r="L180" s="178"/>
    </row>
    <row r="181" spans="1:12">
      <c r="A181" s="73">
        <v>170</v>
      </c>
      <c r="B181" s="135" t="s">
        <v>733</v>
      </c>
      <c r="C181" s="135" t="s">
        <v>742</v>
      </c>
      <c r="D181" s="137" t="s">
        <v>741</v>
      </c>
      <c r="E181" s="158">
        <v>19.735600000000002</v>
      </c>
      <c r="F181" s="74">
        <v>20</v>
      </c>
      <c r="G181" s="87">
        <f t="shared" si="3"/>
        <v>100000</v>
      </c>
      <c r="H181" s="135">
        <v>822</v>
      </c>
      <c r="I181" s="115" t="s">
        <v>219</v>
      </c>
      <c r="J181" s="135">
        <v>466</v>
      </c>
      <c r="K181" s="178"/>
      <c r="L181" s="178"/>
    </row>
    <row r="182" spans="1:12">
      <c r="A182" s="73">
        <v>171</v>
      </c>
      <c r="B182" s="135" t="s">
        <v>743</v>
      </c>
      <c r="C182" s="135" t="s">
        <v>744</v>
      </c>
      <c r="D182" s="137" t="s">
        <v>745</v>
      </c>
      <c r="E182" s="158">
        <v>24.3248</v>
      </c>
      <c r="F182" s="74">
        <v>25</v>
      </c>
      <c r="G182" s="87">
        <f t="shared" si="3"/>
        <v>125000</v>
      </c>
      <c r="H182" s="135">
        <v>823</v>
      </c>
      <c r="I182" s="115" t="s">
        <v>219</v>
      </c>
      <c r="J182" s="135">
        <v>1979</v>
      </c>
      <c r="K182" s="178"/>
      <c r="L182" s="178"/>
    </row>
    <row r="183" spans="1:12">
      <c r="A183" s="73">
        <v>172</v>
      </c>
      <c r="B183" s="135" t="s">
        <v>743</v>
      </c>
      <c r="C183" s="135" t="s">
        <v>746</v>
      </c>
      <c r="D183" s="137" t="s">
        <v>747</v>
      </c>
      <c r="E183" s="158">
        <v>69.074799999999996</v>
      </c>
      <c r="F183" s="74">
        <v>70</v>
      </c>
      <c r="G183" s="87">
        <f t="shared" si="3"/>
        <v>350000</v>
      </c>
      <c r="H183" s="135">
        <v>824</v>
      </c>
      <c r="I183" s="115" t="s">
        <v>219</v>
      </c>
      <c r="J183" s="135">
        <v>1981</v>
      </c>
      <c r="K183" s="178"/>
      <c r="L183" s="178"/>
    </row>
    <row r="184" spans="1:12">
      <c r="A184" s="73">
        <v>173</v>
      </c>
      <c r="B184" s="135" t="s">
        <v>743</v>
      </c>
      <c r="C184" s="135" t="s">
        <v>748</v>
      </c>
      <c r="D184" s="137" t="s">
        <v>749</v>
      </c>
      <c r="E184" s="158">
        <v>40.1496</v>
      </c>
      <c r="F184" s="74">
        <v>41</v>
      </c>
      <c r="G184" s="87">
        <f t="shared" si="3"/>
        <v>205000</v>
      </c>
      <c r="H184" s="135">
        <v>808</v>
      </c>
      <c r="I184" s="115" t="s">
        <v>219</v>
      </c>
      <c r="J184" s="135">
        <v>1982</v>
      </c>
      <c r="K184" s="178"/>
      <c r="L184" s="178"/>
    </row>
    <row r="185" spans="1:12">
      <c r="A185" s="73">
        <v>174</v>
      </c>
      <c r="B185" s="135" t="s">
        <v>743</v>
      </c>
      <c r="C185" s="135" t="s">
        <v>750</v>
      </c>
      <c r="D185" s="137" t="s">
        <v>751</v>
      </c>
      <c r="E185" s="158">
        <v>15.3432</v>
      </c>
      <c r="F185" s="74">
        <v>16</v>
      </c>
      <c r="G185" s="87">
        <f t="shared" si="3"/>
        <v>80000</v>
      </c>
      <c r="H185" s="135">
        <v>810</v>
      </c>
      <c r="I185" s="115" t="s">
        <v>219</v>
      </c>
      <c r="J185" s="135">
        <v>1983</v>
      </c>
      <c r="K185" s="178"/>
      <c r="L185" s="178"/>
    </row>
    <row r="186" spans="1:12">
      <c r="A186" s="73">
        <v>175</v>
      </c>
      <c r="B186" s="135" t="s">
        <v>743</v>
      </c>
      <c r="C186" s="135" t="s">
        <v>752</v>
      </c>
      <c r="D186" s="137" t="s">
        <v>753</v>
      </c>
      <c r="E186" s="158">
        <v>129.1566</v>
      </c>
      <c r="F186" s="74">
        <v>130</v>
      </c>
      <c r="G186" s="87">
        <f t="shared" si="3"/>
        <v>650000</v>
      </c>
      <c r="H186" s="135">
        <v>557</v>
      </c>
      <c r="I186" s="115" t="s">
        <v>219</v>
      </c>
      <c r="J186" s="135">
        <v>1994</v>
      </c>
      <c r="K186" s="178"/>
      <c r="L186" s="178"/>
    </row>
    <row r="187" spans="1:12">
      <c r="A187" s="73">
        <v>176</v>
      </c>
      <c r="B187" s="135" t="s">
        <v>743</v>
      </c>
      <c r="C187" s="135" t="s">
        <v>754</v>
      </c>
      <c r="D187" s="137" t="s">
        <v>755</v>
      </c>
      <c r="E187" s="158">
        <v>40.794400000000003</v>
      </c>
      <c r="F187" s="74">
        <v>41</v>
      </c>
      <c r="G187" s="87">
        <f t="shared" si="3"/>
        <v>205000</v>
      </c>
      <c r="H187" s="135">
        <v>825</v>
      </c>
      <c r="I187" s="115" t="s">
        <v>219</v>
      </c>
      <c r="J187" s="135">
        <v>1984</v>
      </c>
      <c r="K187" s="178"/>
      <c r="L187" s="178"/>
    </row>
    <row r="188" spans="1:12">
      <c r="A188" s="73">
        <v>177</v>
      </c>
      <c r="B188" s="135" t="s">
        <v>743</v>
      </c>
      <c r="C188" s="135" t="s">
        <v>756</v>
      </c>
      <c r="D188" s="137" t="s">
        <v>757</v>
      </c>
      <c r="E188" s="158">
        <v>12.5547</v>
      </c>
      <c r="F188" s="74">
        <v>13</v>
      </c>
      <c r="G188" s="87">
        <f t="shared" si="3"/>
        <v>65000</v>
      </c>
      <c r="H188" s="135">
        <v>811</v>
      </c>
      <c r="I188" s="115" t="s">
        <v>219</v>
      </c>
      <c r="J188" s="135">
        <v>1985</v>
      </c>
      <c r="K188" s="178"/>
      <c r="L188" s="178"/>
    </row>
    <row r="189" spans="1:12">
      <c r="A189" s="73">
        <v>178</v>
      </c>
      <c r="B189" s="135" t="s">
        <v>743</v>
      </c>
      <c r="C189" s="135" t="s">
        <v>758</v>
      </c>
      <c r="D189" s="137" t="s">
        <v>759</v>
      </c>
      <c r="E189" s="158">
        <v>314.54539999999997</v>
      </c>
      <c r="F189" s="74">
        <v>315</v>
      </c>
      <c r="G189" s="87">
        <f t="shared" si="3"/>
        <v>1575000</v>
      </c>
      <c r="H189" s="135">
        <v>551</v>
      </c>
      <c r="I189" s="115" t="s">
        <v>219</v>
      </c>
      <c r="J189" s="135">
        <v>1986</v>
      </c>
      <c r="K189" s="178"/>
      <c r="L189" s="178"/>
    </row>
    <row r="190" spans="1:12">
      <c r="A190" s="73">
        <v>179</v>
      </c>
      <c r="B190" s="135" t="s">
        <v>743</v>
      </c>
      <c r="C190" s="135" t="s">
        <v>760</v>
      </c>
      <c r="D190" s="137" t="s">
        <v>761</v>
      </c>
      <c r="E190" s="158">
        <v>18.746099999999998</v>
      </c>
      <c r="F190" s="74">
        <v>19</v>
      </c>
      <c r="G190" s="87">
        <f t="shared" si="3"/>
        <v>95000</v>
      </c>
      <c r="H190" s="135">
        <v>559</v>
      </c>
      <c r="I190" s="115" t="s">
        <v>219</v>
      </c>
      <c r="J190" s="135">
        <v>1987</v>
      </c>
      <c r="K190" s="178"/>
      <c r="L190" s="178"/>
    </row>
    <row r="191" spans="1:12">
      <c r="A191" s="73">
        <v>180</v>
      </c>
      <c r="B191" s="135" t="s">
        <v>743</v>
      </c>
      <c r="C191" s="135" t="s">
        <v>762</v>
      </c>
      <c r="D191" s="137" t="s">
        <v>761</v>
      </c>
      <c r="E191" s="158">
        <v>11.7117</v>
      </c>
      <c r="F191" s="74">
        <v>12</v>
      </c>
      <c r="G191" s="87">
        <f t="shared" si="3"/>
        <v>60000</v>
      </c>
      <c r="H191" s="135">
        <v>560</v>
      </c>
      <c r="I191" s="115" t="s">
        <v>219</v>
      </c>
      <c r="J191" s="135">
        <v>1988</v>
      </c>
      <c r="K191" s="178"/>
      <c r="L191" s="178"/>
    </row>
    <row r="192" spans="1:12">
      <c r="A192" s="73">
        <v>181</v>
      </c>
      <c r="B192" s="135" t="s">
        <v>743</v>
      </c>
      <c r="C192" s="135" t="s">
        <v>763</v>
      </c>
      <c r="D192" s="137" t="s">
        <v>764</v>
      </c>
      <c r="E192" s="158">
        <v>7.6584000000000003</v>
      </c>
      <c r="F192" s="74">
        <v>8</v>
      </c>
      <c r="G192" s="87">
        <f t="shared" si="3"/>
        <v>40000</v>
      </c>
      <c r="H192" s="135">
        <v>552</v>
      </c>
      <c r="I192" s="115" t="s">
        <v>219</v>
      </c>
      <c r="J192" s="135">
        <v>1989</v>
      </c>
      <c r="K192" s="178"/>
      <c r="L192" s="178"/>
    </row>
    <row r="193" spans="1:12">
      <c r="A193" s="73">
        <v>182</v>
      </c>
      <c r="B193" s="135" t="s">
        <v>743</v>
      </c>
      <c r="C193" s="135" t="s">
        <v>765</v>
      </c>
      <c r="D193" s="137" t="s">
        <v>766</v>
      </c>
      <c r="E193" s="158">
        <v>10.6898</v>
      </c>
      <c r="F193" s="74">
        <v>11</v>
      </c>
      <c r="G193" s="87">
        <f t="shared" si="3"/>
        <v>55000</v>
      </c>
      <c r="H193" s="135">
        <v>553</v>
      </c>
      <c r="I193" s="115" t="s">
        <v>219</v>
      </c>
      <c r="J193" s="135">
        <v>1990</v>
      </c>
      <c r="K193" s="178"/>
      <c r="L193" s="178"/>
    </row>
    <row r="194" spans="1:12">
      <c r="A194" s="73">
        <v>183</v>
      </c>
      <c r="B194" s="135" t="s">
        <v>743</v>
      </c>
      <c r="C194" s="135" t="s">
        <v>767</v>
      </c>
      <c r="D194" s="137" t="s">
        <v>768</v>
      </c>
      <c r="E194" s="158">
        <v>80.185500000000005</v>
      </c>
      <c r="F194" s="74">
        <v>81</v>
      </c>
      <c r="G194" s="87">
        <f t="shared" si="3"/>
        <v>405000</v>
      </c>
      <c r="H194" s="135">
        <v>554</v>
      </c>
      <c r="I194" s="115" t="s">
        <v>219</v>
      </c>
      <c r="J194" s="135">
        <v>1991</v>
      </c>
      <c r="K194" s="178"/>
      <c r="L194" s="178"/>
    </row>
    <row r="195" spans="1:12">
      <c r="A195" s="73">
        <v>184</v>
      </c>
      <c r="B195" s="135" t="s">
        <v>743</v>
      </c>
      <c r="C195" s="135" t="s">
        <v>769</v>
      </c>
      <c r="D195" s="137" t="s">
        <v>770</v>
      </c>
      <c r="E195" s="158">
        <v>14.1485</v>
      </c>
      <c r="F195" s="74">
        <v>15</v>
      </c>
      <c r="G195" s="87">
        <f t="shared" si="3"/>
        <v>75000</v>
      </c>
      <c r="H195" s="135">
        <v>555</v>
      </c>
      <c r="I195" s="115" t="s">
        <v>219</v>
      </c>
      <c r="J195" s="135">
        <v>1992</v>
      </c>
      <c r="K195" s="178"/>
      <c r="L195" s="178"/>
    </row>
    <row r="196" spans="1:12">
      <c r="A196" s="73">
        <v>185</v>
      </c>
      <c r="B196" s="135" t="s">
        <v>743</v>
      </c>
      <c r="C196" s="135" t="s">
        <v>771</v>
      </c>
      <c r="D196" s="137" t="s">
        <v>772</v>
      </c>
      <c r="E196" s="158">
        <v>6.8388999999999998</v>
      </c>
      <c r="F196" s="74">
        <v>7</v>
      </c>
      <c r="G196" s="87">
        <f t="shared" si="3"/>
        <v>35000</v>
      </c>
      <c r="H196" s="135">
        <v>556</v>
      </c>
      <c r="I196" s="115" t="s">
        <v>219</v>
      </c>
      <c r="J196" s="135">
        <v>1993</v>
      </c>
      <c r="K196" s="178"/>
      <c r="L196" s="178"/>
    </row>
    <row r="197" spans="1:12">
      <c r="A197" s="73">
        <v>186</v>
      </c>
      <c r="B197" s="135" t="s">
        <v>773</v>
      </c>
      <c r="C197" s="135" t="s">
        <v>774</v>
      </c>
      <c r="D197" s="137" t="s">
        <v>775</v>
      </c>
      <c r="E197" s="158">
        <v>30.3123</v>
      </c>
      <c r="F197" s="74">
        <v>31</v>
      </c>
      <c r="G197" s="87">
        <f t="shared" si="3"/>
        <v>155000</v>
      </c>
      <c r="H197" s="135">
        <v>558</v>
      </c>
      <c r="I197" s="115" t="s">
        <v>219</v>
      </c>
      <c r="J197" s="135">
        <v>1995</v>
      </c>
      <c r="K197" s="178"/>
      <c r="L197" s="178"/>
    </row>
    <row r="198" spans="1:12">
      <c r="A198" s="73">
        <v>187</v>
      </c>
      <c r="B198" s="135" t="s">
        <v>776</v>
      </c>
      <c r="C198" s="135" t="s">
        <v>777</v>
      </c>
      <c r="D198" s="137" t="s">
        <v>778</v>
      </c>
      <c r="E198" s="158">
        <v>2.5163000000000002</v>
      </c>
      <c r="F198" s="74">
        <v>3</v>
      </c>
      <c r="G198" s="87">
        <f t="shared" si="3"/>
        <v>15000</v>
      </c>
      <c r="H198" s="135">
        <v>564</v>
      </c>
      <c r="I198" s="115" t="s">
        <v>219</v>
      </c>
      <c r="J198" s="135">
        <v>1996</v>
      </c>
      <c r="K198" s="178"/>
      <c r="L198" s="178"/>
    </row>
    <row r="199" spans="1:12">
      <c r="A199" s="73">
        <v>188</v>
      </c>
      <c r="B199" s="135" t="s">
        <v>743</v>
      </c>
      <c r="C199" s="135" t="s">
        <v>779</v>
      </c>
      <c r="D199" s="137" t="s">
        <v>780</v>
      </c>
      <c r="E199" s="158">
        <v>15.2921</v>
      </c>
      <c r="F199" s="74">
        <v>16</v>
      </c>
      <c r="G199" s="87">
        <f t="shared" si="3"/>
        <v>80000</v>
      </c>
      <c r="H199" s="135">
        <v>565</v>
      </c>
      <c r="I199" s="115" t="s">
        <v>219</v>
      </c>
      <c r="J199" s="135">
        <v>1997</v>
      </c>
      <c r="K199" s="178"/>
      <c r="L199" s="178"/>
    </row>
    <row r="200" spans="1:12">
      <c r="A200" s="73">
        <v>189</v>
      </c>
      <c r="B200" s="135" t="s">
        <v>743</v>
      </c>
      <c r="C200" s="135" t="s">
        <v>781</v>
      </c>
      <c r="D200" s="137" t="s">
        <v>780</v>
      </c>
      <c r="E200" s="158">
        <v>24.711500000000001</v>
      </c>
      <c r="F200" s="74">
        <v>25</v>
      </c>
      <c r="G200" s="87">
        <f t="shared" si="3"/>
        <v>125000</v>
      </c>
      <c r="H200" s="136">
        <v>566</v>
      </c>
      <c r="I200" s="115" t="s">
        <v>219</v>
      </c>
      <c r="J200" s="135">
        <v>1998</v>
      </c>
      <c r="K200" s="178"/>
      <c r="L200" s="178"/>
    </row>
    <row r="201" spans="1:12">
      <c r="A201" s="73">
        <v>190</v>
      </c>
      <c r="B201" s="137" t="s">
        <v>782</v>
      </c>
      <c r="C201" s="137" t="s">
        <v>783</v>
      </c>
      <c r="D201" s="137" t="s">
        <v>784</v>
      </c>
      <c r="E201" s="159">
        <v>326</v>
      </c>
      <c r="F201" s="74">
        <v>327</v>
      </c>
      <c r="G201" s="87">
        <f t="shared" si="3"/>
        <v>1635000</v>
      </c>
      <c r="H201" s="138">
        <v>3964</v>
      </c>
      <c r="I201" s="139" t="s">
        <v>785</v>
      </c>
      <c r="J201" s="140">
        <v>82</v>
      </c>
      <c r="K201" s="141">
        <v>3027200025</v>
      </c>
      <c r="L201" s="137" t="s">
        <v>786</v>
      </c>
    </row>
    <row r="202" spans="1:12">
      <c r="A202" s="73">
        <v>191</v>
      </c>
      <c r="B202" s="137" t="s">
        <v>787</v>
      </c>
      <c r="C202" s="137" t="s">
        <v>788</v>
      </c>
      <c r="D202" s="137" t="s">
        <v>789</v>
      </c>
      <c r="E202" s="159">
        <v>48</v>
      </c>
      <c r="F202" s="74">
        <v>48</v>
      </c>
      <c r="G202" s="87">
        <f t="shared" si="3"/>
        <v>240000</v>
      </c>
      <c r="H202" s="138">
        <v>3968</v>
      </c>
      <c r="I202" s="139" t="s">
        <v>786</v>
      </c>
      <c r="J202" s="140">
        <v>84</v>
      </c>
      <c r="K202" s="141">
        <v>3027200027</v>
      </c>
      <c r="L202" s="137" t="s">
        <v>785</v>
      </c>
    </row>
    <row r="203" spans="1:12">
      <c r="A203" s="73">
        <v>192</v>
      </c>
      <c r="B203" s="137" t="s">
        <v>790</v>
      </c>
      <c r="C203" s="137" t="s">
        <v>791</v>
      </c>
      <c r="D203" s="137" t="s">
        <v>792</v>
      </c>
      <c r="E203" s="160" t="s">
        <v>1012</v>
      </c>
      <c r="F203" s="74"/>
      <c r="G203" s="87">
        <f t="shared" si="3"/>
        <v>0</v>
      </c>
      <c r="H203" s="138">
        <v>3966</v>
      </c>
      <c r="I203" s="139" t="s">
        <v>793</v>
      </c>
      <c r="J203" s="142">
        <v>0</v>
      </c>
      <c r="K203" s="137" t="s">
        <v>794</v>
      </c>
      <c r="L203" s="137" t="s">
        <v>795</v>
      </c>
    </row>
    <row r="204" spans="1:12">
      <c r="A204" s="73">
        <v>193</v>
      </c>
      <c r="B204" s="137" t="s">
        <v>790</v>
      </c>
      <c r="C204" s="137" t="s">
        <v>791</v>
      </c>
      <c r="D204" s="137" t="s">
        <v>792</v>
      </c>
      <c r="E204" s="159">
        <v>62</v>
      </c>
      <c r="F204" s="74">
        <v>62</v>
      </c>
      <c r="G204" s="87">
        <f t="shared" si="3"/>
        <v>310000</v>
      </c>
      <c r="H204" s="138">
        <v>3967</v>
      </c>
      <c r="I204" s="139" t="s">
        <v>786</v>
      </c>
      <c r="J204" s="140">
        <v>83</v>
      </c>
      <c r="K204" s="137" t="s">
        <v>794</v>
      </c>
      <c r="L204" s="137" t="s">
        <v>786</v>
      </c>
    </row>
    <row r="205" spans="1:12">
      <c r="A205" s="73">
        <v>194</v>
      </c>
      <c r="B205" s="137" t="s">
        <v>796</v>
      </c>
      <c r="C205" s="137" t="s">
        <v>797</v>
      </c>
      <c r="D205" s="137" t="s">
        <v>798</v>
      </c>
      <c r="E205" s="159">
        <v>21</v>
      </c>
      <c r="F205" s="74">
        <v>21</v>
      </c>
      <c r="G205" s="87">
        <f t="shared" si="3"/>
        <v>105000</v>
      </c>
      <c r="H205" s="138">
        <v>3963</v>
      </c>
      <c r="I205" s="139" t="s">
        <v>786</v>
      </c>
      <c r="J205" s="140">
        <v>1584</v>
      </c>
      <c r="K205" s="141">
        <v>3027200024</v>
      </c>
      <c r="L205" s="137" t="s">
        <v>786</v>
      </c>
    </row>
    <row r="206" spans="1:12">
      <c r="A206" s="73">
        <v>195</v>
      </c>
      <c r="B206" s="137" t="s">
        <v>790</v>
      </c>
      <c r="C206" s="137" t="s">
        <v>799</v>
      </c>
      <c r="D206" s="137" t="s">
        <v>800</v>
      </c>
      <c r="E206" s="159">
        <v>17</v>
      </c>
      <c r="F206" s="74">
        <v>17</v>
      </c>
      <c r="G206" s="87">
        <f t="shared" si="3"/>
        <v>85000</v>
      </c>
      <c r="H206" s="138">
        <v>3707</v>
      </c>
      <c r="I206" s="139" t="s">
        <v>786</v>
      </c>
      <c r="J206" s="140">
        <v>85</v>
      </c>
      <c r="K206" s="141">
        <v>3027200028</v>
      </c>
      <c r="L206" s="137" t="s">
        <v>786</v>
      </c>
    </row>
    <row r="207" spans="1:12">
      <c r="A207" s="73">
        <v>196</v>
      </c>
      <c r="B207" s="137" t="s">
        <v>796</v>
      </c>
      <c r="C207" s="137" t="s">
        <v>801</v>
      </c>
      <c r="D207" s="137" t="s">
        <v>802</v>
      </c>
      <c r="E207" s="159">
        <v>57</v>
      </c>
      <c r="F207" s="168">
        <v>57</v>
      </c>
      <c r="G207" s="87">
        <f t="shared" si="3"/>
        <v>285000</v>
      </c>
      <c r="H207" s="138">
        <v>4099</v>
      </c>
      <c r="I207" s="139" t="s">
        <v>786</v>
      </c>
      <c r="J207" s="140">
        <v>86</v>
      </c>
      <c r="K207" s="141">
        <v>3027200028</v>
      </c>
      <c r="L207" s="137" t="s">
        <v>786</v>
      </c>
    </row>
    <row r="208" spans="1:12">
      <c r="A208" s="73">
        <v>197</v>
      </c>
      <c r="B208" s="137" t="s">
        <v>803</v>
      </c>
      <c r="C208" s="137" t="s">
        <v>804</v>
      </c>
      <c r="D208" s="137" t="s">
        <v>805</v>
      </c>
      <c r="E208" s="159">
        <v>37</v>
      </c>
      <c r="F208" s="168">
        <v>37</v>
      </c>
      <c r="G208" s="87">
        <f t="shared" si="3"/>
        <v>185000</v>
      </c>
      <c r="H208" s="138">
        <v>4100</v>
      </c>
      <c r="I208" s="139" t="s">
        <v>786</v>
      </c>
      <c r="J208" s="140">
        <v>87</v>
      </c>
      <c r="K208" s="141">
        <v>3027200029</v>
      </c>
      <c r="L208" s="137" t="s">
        <v>786</v>
      </c>
    </row>
    <row r="209" spans="1:12">
      <c r="A209" s="73">
        <v>198</v>
      </c>
      <c r="B209" s="137" t="s">
        <v>803</v>
      </c>
      <c r="C209" s="137" t="s">
        <v>806</v>
      </c>
      <c r="D209" s="137" t="s">
        <v>807</v>
      </c>
      <c r="E209" s="159">
        <v>128</v>
      </c>
      <c r="F209" s="168">
        <v>128</v>
      </c>
      <c r="G209" s="87">
        <f t="shared" si="3"/>
        <v>640000</v>
      </c>
      <c r="H209" s="138">
        <v>11867</v>
      </c>
      <c r="I209" s="139" t="s">
        <v>786</v>
      </c>
      <c r="J209" s="140">
        <v>91</v>
      </c>
      <c r="K209" s="137" t="s">
        <v>808</v>
      </c>
      <c r="L209" s="137" t="s">
        <v>786</v>
      </c>
    </row>
    <row r="210" spans="1:12">
      <c r="A210" s="73">
        <v>199</v>
      </c>
      <c r="B210" s="137" t="s">
        <v>803</v>
      </c>
      <c r="C210" s="137" t="s">
        <v>806</v>
      </c>
      <c r="D210" s="137" t="s">
        <v>809</v>
      </c>
      <c r="E210" s="159">
        <v>57</v>
      </c>
      <c r="F210" s="168">
        <v>57</v>
      </c>
      <c r="G210" s="87">
        <f t="shared" si="3"/>
        <v>285000</v>
      </c>
      <c r="H210" s="138">
        <v>11868</v>
      </c>
      <c r="I210" s="139" t="s">
        <v>786</v>
      </c>
      <c r="J210" s="140">
        <v>90</v>
      </c>
      <c r="K210" s="137" t="s">
        <v>808</v>
      </c>
      <c r="L210" s="137" t="s">
        <v>786</v>
      </c>
    </row>
    <row r="211" spans="1:12">
      <c r="A211" s="73">
        <v>200</v>
      </c>
      <c r="B211" s="137" t="s">
        <v>796</v>
      </c>
      <c r="C211" s="137" t="s">
        <v>810</v>
      </c>
      <c r="D211" s="137" t="s">
        <v>811</v>
      </c>
      <c r="E211" s="159">
        <v>20</v>
      </c>
      <c r="F211" s="168">
        <v>20</v>
      </c>
      <c r="G211" s="87">
        <f t="shared" si="3"/>
        <v>100000</v>
      </c>
      <c r="H211" s="138">
        <v>1498</v>
      </c>
      <c r="I211" s="139" t="s">
        <v>786</v>
      </c>
      <c r="J211" s="140">
        <v>88</v>
      </c>
      <c r="K211" s="141">
        <v>3027200030</v>
      </c>
      <c r="L211" s="137" t="s">
        <v>786</v>
      </c>
    </row>
    <row r="212" spans="1:12">
      <c r="A212" s="73">
        <v>201</v>
      </c>
      <c r="B212" s="137" t="s">
        <v>812</v>
      </c>
      <c r="C212" s="137" t="s">
        <v>813</v>
      </c>
      <c r="D212" s="137" t="s">
        <v>814</v>
      </c>
      <c r="E212" s="159">
        <v>45</v>
      </c>
      <c r="F212" s="168">
        <v>45</v>
      </c>
      <c r="G212" s="87">
        <f t="shared" si="3"/>
        <v>225000</v>
      </c>
      <c r="H212" s="138">
        <v>1499</v>
      </c>
      <c r="I212" s="139" t="s">
        <v>786</v>
      </c>
      <c r="J212" s="140">
        <v>89</v>
      </c>
      <c r="K212" s="141">
        <v>3027200031</v>
      </c>
      <c r="L212" s="137" t="s">
        <v>786</v>
      </c>
    </row>
    <row r="213" spans="1:12">
      <c r="A213" s="73">
        <v>202</v>
      </c>
      <c r="B213" s="137" t="s">
        <v>796</v>
      </c>
      <c r="C213" s="137" t="s">
        <v>815</v>
      </c>
      <c r="D213" s="137" t="s">
        <v>816</v>
      </c>
      <c r="E213" s="159">
        <v>125</v>
      </c>
      <c r="F213" s="168">
        <v>125</v>
      </c>
      <c r="G213" s="87">
        <f t="shared" si="3"/>
        <v>625000</v>
      </c>
      <c r="H213" s="143">
        <v>11872</v>
      </c>
      <c r="I213" s="139" t="s">
        <v>786</v>
      </c>
      <c r="J213" s="140">
        <v>1509</v>
      </c>
      <c r="K213" s="141">
        <v>3027200034</v>
      </c>
      <c r="L213" s="137" t="s">
        <v>786</v>
      </c>
    </row>
    <row r="214" spans="1:12">
      <c r="A214" s="73">
        <v>203</v>
      </c>
      <c r="B214" s="137" t="s">
        <v>817</v>
      </c>
      <c r="C214" s="137" t="s">
        <v>818</v>
      </c>
      <c r="D214" s="137" t="s">
        <v>819</v>
      </c>
      <c r="E214" s="159">
        <v>252</v>
      </c>
      <c r="F214" s="168">
        <v>252</v>
      </c>
      <c r="G214" s="87">
        <f t="shared" si="3"/>
        <v>1260000</v>
      </c>
      <c r="H214" s="138">
        <v>11869</v>
      </c>
      <c r="I214" s="139" t="s">
        <v>786</v>
      </c>
      <c r="J214" s="140">
        <v>1508</v>
      </c>
      <c r="K214" s="141">
        <v>3027200033</v>
      </c>
      <c r="L214" s="137" t="s">
        <v>786</v>
      </c>
    </row>
    <row r="215" spans="1:12">
      <c r="A215" s="73">
        <v>204</v>
      </c>
      <c r="B215" s="137" t="s">
        <v>817</v>
      </c>
      <c r="C215" s="137" t="s">
        <v>818</v>
      </c>
      <c r="D215" s="137" t="s">
        <v>819</v>
      </c>
      <c r="E215" s="160" t="s">
        <v>1012</v>
      </c>
      <c r="F215" s="74"/>
      <c r="G215" s="87">
        <f t="shared" si="3"/>
        <v>0</v>
      </c>
      <c r="H215" s="138">
        <v>11870</v>
      </c>
      <c r="I215" s="139" t="s">
        <v>820</v>
      </c>
      <c r="J215" s="144"/>
      <c r="K215" s="141">
        <v>3027200033</v>
      </c>
      <c r="L215" s="137" t="s">
        <v>821</v>
      </c>
    </row>
    <row r="216" spans="1:12">
      <c r="A216" s="73">
        <v>205</v>
      </c>
      <c r="B216" s="137" t="s">
        <v>817</v>
      </c>
      <c r="C216" s="137" t="s">
        <v>818</v>
      </c>
      <c r="D216" s="137" t="s">
        <v>819</v>
      </c>
      <c r="E216" s="160" t="s">
        <v>1012</v>
      </c>
      <c r="F216" s="74"/>
      <c r="G216" s="87">
        <f t="shared" si="3"/>
        <v>0</v>
      </c>
      <c r="H216" s="138">
        <v>11871</v>
      </c>
      <c r="I216" s="139" t="s">
        <v>822</v>
      </c>
      <c r="J216" s="144"/>
      <c r="K216" s="145"/>
      <c r="L216" s="145"/>
    </row>
    <row r="217" spans="1:12">
      <c r="A217" s="73">
        <v>206</v>
      </c>
      <c r="B217" s="137" t="s">
        <v>823</v>
      </c>
      <c r="C217" s="137" t="s">
        <v>824</v>
      </c>
      <c r="D217" s="137" t="s">
        <v>825</v>
      </c>
      <c r="E217" s="159">
        <v>125.67</v>
      </c>
      <c r="F217" s="74">
        <v>126</v>
      </c>
      <c r="G217" s="87">
        <f t="shared" si="3"/>
        <v>630000</v>
      </c>
      <c r="H217" s="138">
        <v>3961</v>
      </c>
      <c r="I217" s="139" t="s">
        <v>826</v>
      </c>
      <c r="J217" s="140">
        <v>1582</v>
      </c>
      <c r="K217" s="141">
        <v>3027200022</v>
      </c>
      <c r="L217" s="137" t="s">
        <v>826</v>
      </c>
    </row>
    <row r="218" spans="1:12">
      <c r="A218" s="73">
        <v>207</v>
      </c>
      <c r="B218" s="137" t="s">
        <v>803</v>
      </c>
      <c r="C218" s="145"/>
      <c r="D218" s="137" t="s">
        <v>827</v>
      </c>
      <c r="E218" s="159">
        <v>79.757400000000004</v>
      </c>
      <c r="F218" s="74">
        <v>80</v>
      </c>
      <c r="G218" s="87">
        <f t="shared" ref="G218:G285" si="4">F218*5000</f>
        <v>400000</v>
      </c>
      <c r="H218" s="138">
        <v>3962</v>
      </c>
      <c r="I218" s="139" t="s">
        <v>786</v>
      </c>
      <c r="J218" s="146">
        <v>183</v>
      </c>
      <c r="K218" s="145"/>
      <c r="L218" s="137" t="s">
        <v>786</v>
      </c>
    </row>
    <row r="219" spans="1:12">
      <c r="A219" s="73">
        <v>208</v>
      </c>
      <c r="B219" s="133" t="s">
        <v>828</v>
      </c>
      <c r="C219" s="133" t="s">
        <v>829</v>
      </c>
      <c r="D219" s="133" t="s">
        <v>830</v>
      </c>
      <c r="E219" s="161">
        <v>51.84</v>
      </c>
      <c r="F219" s="74">
        <v>52</v>
      </c>
      <c r="G219" s="87">
        <f t="shared" si="4"/>
        <v>260000</v>
      </c>
      <c r="H219" s="133">
        <v>3521</v>
      </c>
      <c r="I219" s="133" t="s">
        <v>219</v>
      </c>
      <c r="J219" s="133">
        <v>154</v>
      </c>
      <c r="K219" s="133">
        <v>3042400097</v>
      </c>
      <c r="L219" s="133" t="s">
        <v>221</v>
      </c>
    </row>
    <row r="220" spans="1:12">
      <c r="A220" s="73">
        <v>209</v>
      </c>
      <c r="B220" s="133" t="s">
        <v>698</v>
      </c>
      <c r="C220" s="133" t="s">
        <v>831</v>
      </c>
      <c r="D220" s="133" t="s">
        <v>832</v>
      </c>
      <c r="E220" s="161">
        <v>17.59</v>
      </c>
      <c r="F220" s="74">
        <v>18</v>
      </c>
      <c r="G220" s="87">
        <f t="shared" si="4"/>
        <v>90000</v>
      </c>
      <c r="H220" s="134" t="s">
        <v>833</v>
      </c>
      <c r="I220" s="133" t="s">
        <v>219</v>
      </c>
      <c r="J220" s="134" t="s">
        <v>834</v>
      </c>
      <c r="K220" s="133">
        <v>3042400088</v>
      </c>
      <c r="L220" s="133" t="s">
        <v>221</v>
      </c>
    </row>
    <row r="221" spans="1:12">
      <c r="A221" s="73">
        <v>210</v>
      </c>
      <c r="B221" s="133" t="s">
        <v>835</v>
      </c>
      <c r="C221" s="133" t="s">
        <v>836</v>
      </c>
      <c r="D221" s="133" t="s">
        <v>837</v>
      </c>
      <c r="E221" s="161">
        <v>39.57</v>
      </c>
      <c r="F221" s="74">
        <v>40</v>
      </c>
      <c r="G221" s="87">
        <f t="shared" si="4"/>
        <v>200000</v>
      </c>
      <c r="H221" s="134" t="s">
        <v>838</v>
      </c>
      <c r="I221" s="133" t="s">
        <v>219</v>
      </c>
      <c r="J221" s="134" t="s">
        <v>839</v>
      </c>
      <c r="K221" s="133">
        <v>3042400096</v>
      </c>
      <c r="L221" s="133" t="s">
        <v>221</v>
      </c>
    </row>
    <row r="222" spans="1:12">
      <c r="A222" s="73">
        <v>211</v>
      </c>
      <c r="B222" s="133" t="s">
        <v>698</v>
      </c>
      <c r="C222" s="133" t="s">
        <v>840</v>
      </c>
      <c r="D222" s="133" t="s">
        <v>841</v>
      </c>
      <c r="E222" s="161">
        <v>8.99</v>
      </c>
      <c r="F222" s="74">
        <v>9</v>
      </c>
      <c r="G222" s="87">
        <f t="shared" si="4"/>
        <v>45000</v>
      </c>
      <c r="H222" s="134" t="s">
        <v>842</v>
      </c>
      <c r="I222" s="133" t="s">
        <v>219</v>
      </c>
      <c r="J222" s="134" t="s">
        <v>843</v>
      </c>
      <c r="K222" s="133">
        <v>3042400093</v>
      </c>
      <c r="L222" s="133" t="s">
        <v>221</v>
      </c>
    </row>
    <row r="223" spans="1:12">
      <c r="A223" s="73">
        <v>212</v>
      </c>
      <c r="B223" s="133" t="s">
        <v>698</v>
      </c>
      <c r="C223" s="133" t="s">
        <v>844</v>
      </c>
      <c r="D223" s="133" t="s">
        <v>845</v>
      </c>
      <c r="E223" s="161">
        <v>26.53</v>
      </c>
      <c r="F223" s="74">
        <v>27</v>
      </c>
      <c r="G223" s="87">
        <f t="shared" si="4"/>
        <v>135000</v>
      </c>
      <c r="H223" s="134" t="s">
        <v>846</v>
      </c>
      <c r="I223" s="133" t="s">
        <v>219</v>
      </c>
      <c r="J223" s="134" t="s">
        <v>847</v>
      </c>
      <c r="K223" s="133">
        <v>3042400085</v>
      </c>
      <c r="L223" s="133" t="s">
        <v>221</v>
      </c>
    </row>
    <row r="224" spans="1:12">
      <c r="A224" s="73">
        <v>213</v>
      </c>
      <c r="B224" s="133" t="s">
        <v>698</v>
      </c>
      <c r="C224" s="133" t="s">
        <v>840</v>
      </c>
      <c r="D224" s="133" t="s">
        <v>848</v>
      </c>
      <c r="E224" s="161">
        <v>4.78</v>
      </c>
      <c r="F224" s="74">
        <v>5</v>
      </c>
      <c r="G224" s="87">
        <f t="shared" si="4"/>
        <v>25000</v>
      </c>
      <c r="H224" s="134" t="s">
        <v>849</v>
      </c>
      <c r="I224" s="133" t="s">
        <v>219</v>
      </c>
      <c r="J224" s="134" t="s">
        <v>850</v>
      </c>
      <c r="K224" s="133">
        <v>3042400091</v>
      </c>
      <c r="L224" s="133" t="s">
        <v>221</v>
      </c>
    </row>
    <row r="225" spans="1:12">
      <c r="A225" s="73">
        <v>214</v>
      </c>
      <c r="B225" s="133" t="s">
        <v>698</v>
      </c>
      <c r="C225" s="133" t="s">
        <v>851</v>
      </c>
      <c r="D225" s="133" t="s">
        <v>852</v>
      </c>
      <c r="E225" s="161">
        <v>12.96</v>
      </c>
      <c r="F225" s="74">
        <v>13</v>
      </c>
      <c r="G225" s="87">
        <f t="shared" si="4"/>
        <v>65000</v>
      </c>
      <c r="H225" s="134" t="s">
        <v>853</v>
      </c>
      <c r="I225" s="133" t="s">
        <v>219</v>
      </c>
      <c r="J225" s="134" t="s">
        <v>854</v>
      </c>
      <c r="K225" s="133">
        <v>3042400084</v>
      </c>
      <c r="L225" s="133" t="s">
        <v>221</v>
      </c>
    </row>
    <row r="226" spans="1:12">
      <c r="A226" s="73">
        <v>215</v>
      </c>
      <c r="B226" s="133" t="s">
        <v>828</v>
      </c>
      <c r="C226" s="133" t="s">
        <v>855</v>
      </c>
      <c r="D226" s="133" t="s">
        <v>856</v>
      </c>
      <c r="E226" s="161">
        <v>95.41</v>
      </c>
      <c r="F226" s="74">
        <v>96</v>
      </c>
      <c r="G226" s="87">
        <f t="shared" si="4"/>
        <v>480000</v>
      </c>
      <c r="H226" s="134" t="s">
        <v>857</v>
      </c>
      <c r="I226" s="133" t="s">
        <v>219</v>
      </c>
      <c r="J226" s="134" t="s">
        <v>858</v>
      </c>
      <c r="K226" s="133">
        <v>3042400098</v>
      </c>
      <c r="L226" s="133" t="s">
        <v>221</v>
      </c>
    </row>
    <row r="227" spans="1:12">
      <c r="A227" s="73">
        <v>216</v>
      </c>
      <c r="B227" s="133" t="s">
        <v>859</v>
      </c>
      <c r="C227" s="133" t="s">
        <v>860</v>
      </c>
      <c r="D227" s="133" t="s">
        <v>861</v>
      </c>
      <c r="E227" s="161">
        <v>21.99</v>
      </c>
      <c r="F227" s="74">
        <v>22</v>
      </c>
      <c r="G227" s="87">
        <f t="shared" si="4"/>
        <v>110000</v>
      </c>
      <c r="H227" s="134" t="s">
        <v>862</v>
      </c>
      <c r="I227" s="133" t="s">
        <v>219</v>
      </c>
      <c r="J227" s="134" t="s">
        <v>863</v>
      </c>
      <c r="K227" s="133">
        <v>3042400095</v>
      </c>
      <c r="L227" s="133" t="s">
        <v>221</v>
      </c>
    </row>
    <row r="228" spans="1:12">
      <c r="A228" s="73">
        <v>217</v>
      </c>
      <c r="B228" s="133" t="s">
        <v>698</v>
      </c>
      <c r="C228" s="133" t="s">
        <v>864</v>
      </c>
      <c r="D228" s="133" t="s">
        <v>865</v>
      </c>
      <c r="E228" s="161">
        <v>40.54</v>
      </c>
      <c r="F228" s="74">
        <v>41</v>
      </c>
      <c r="G228" s="87">
        <f t="shared" si="4"/>
        <v>205000</v>
      </c>
      <c r="H228" s="134" t="s">
        <v>866</v>
      </c>
      <c r="I228" s="133" t="s">
        <v>219</v>
      </c>
      <c r="J228" s="134" t="s">
        <v>867</v>
      </c>
      <c r="K228" s="133" t="s">
        <v>868</v>
      </c>
      <c r="L228" s="133" t="s">
        <v>221</v>
      </c>
    </row>
    <row r="229" spans="1:12">
      <c r="A229" s="73">
        <v>218</v>
      </c>
      <c r="B229" s="133" t="s">
        <v>698</v>
      </c>
      <c r="C229" s="133" t="s">
        <v>869</v>
      </c>
      <c r="D229" s="133" t="s">
        <v>870</v>
      </c>
      <c r="E229" s="161">
        <v>30.52</v>
      </c>
      <c r="F229" s="74">
        <v>31</v>
      </c>
      <c r="G229" s="87">
        <f t="shared" si="4"/>
        <v>155000</v>
      </c>
      <c r="H229" s="133">
        <v>3519</v>
      </c>
      <c r="I229" s="133" t="s">
        <v>219</v>
      </c>
      <c r="J229" s="134" t="s">
        <v>871</v>
      </c>
      <c r="K229" s="133">
        <v>3042400094</v>
      </c>
      <c r="L229" s="133" t="s">
        <v>221</v>
      </c>
    </row>
    <row r="230" spans="1:12">
      <c r="A230" s="73">
        <v>219</v>
      </c>
      <c r="B230" s="133" t="s">
        <v>698</v>
      </c>
      <c r="C230" s="133" t="s">
        <v>872</v>
      </c>
      <c r="D230" s="133" t="s">
        <v>873</v>
      </c>
      <c r="E230" s="161">
        <v>17.399999999999999</v>
      </c>
      <c r="F230" s="74">
        <v>18</v>
      </c>
      <c r="G230" s="87">
        <f t="shared" si="4"/>
        <v>90000</v>
      </c>
      <c r="H230" s="134" t="s">
        <v>874</v>
      </c>
      <c r="I230" s="133" t="s">
        <v>219</v>
      </c>
      <c r="J230" s="134" t="s">
        <v>875</v>
      </c>
      <c r="K230" s="133">
        <v>3042400087</v>
      </c>
      <c r="L230" s="133" t="s">
        <v>221</v>
      </c>
    </row>
    <row r="231" spans="1:12">
      <c r="A231" s="73">
        <v>220</v>
      </c>
      <c r="B231" s="133" t="s">
        <v>698</v>
      </c>
      <c r="C231" s="133" t="s">
        <v>872</v>
      </c>
      <c r="D231" s="133" t="s">
        <v>873</v>
      </c>
      <c r="E231" s="161">
        <v>16.97</v>
      </c>
      <c r="F231" s="74">
        <v>17</v>
      </c>
      <c r="G231" s="87">
        <f t="shared" si="4"/>
        <v>85000</v>
      </c>
      <c r="H231" s="134" t="s">
        <v>876</v>
      </c>
      <c r="I231" s="133" t="s">
        <v>219</v>
      </c>
      <c r="J231" s="134" t="s">
        <v>877</v>
      </c>
      <c r="K231" s="133">
        <v>3042400086</v>
      </c>
      <c r="L231" s="133" t="s">
        <v>221</v>
      </c>
    </row>
    <row r="232" spans="1:12">
      <c r="A232" s="73">
        <v>221</v>
      </c>
      <c r="B232" s="133" t="s">
        <v>698</v>
      </c>
      <c r="C232" s="133" t="s">
        <v>878</v>
      </c>
      <c r="D232" s="133" t="s">
        <v>879</v>
      </c>
      <c r="E232" s="161">
        <v>41</v>
      </c>
      <c r="F232" s="74">
        <v>41</v>
      </c>
      <c r="G232" s="87">
        <f t="shared" si="4"/>
        <v>205000</v>
      </c>
      <c r="H232" s="134" t="s">
        <v>880</v>
      </c>
      <c r="I232" s="133" t="s">
        <v>219</v>
      </c>
      <c r="J232" s="134" t="s">
        <v>881</v>
      </c>
      <c r="K232" s="133">
        <v>3042400089</v>
      </c>
      <c r="L232" s="133" t="s">
        <v>221</v>
      </c>
    </row>
    <row r="233" spans="1:12">
      <c r="A233" s="73">
        <v>222</v>
      </c>
      <c r="B233" s="133" t="s">
        <v>859</v>
      </c>
      <c r="C233" s="133" t="s">
        <v>882</v>
      </c>
      <c r="D233" s="133" t="s">
        <v>883</v>
      </c>
      <c r="E233" s="161">
        <v>76</v>
      </c>
      <c r="F233" s="74">
        <v>76</v>
      </c>
      <c r="G233" s="87">
        <f t="shared" si="4"/>
        <v>380000</v>
      </c>
      <c r="H233" s="134" t="s">
        <v>884</v>
      </c>
      <c r="I233" s="133" t="s">
        <v>219</v>
      </c>
      <c r="J233" s="134" t="s">
        <v>885</v>
      </c>
      <c r="K233" s="133" t="s">
        <v>886</v>
      </c>
      <c r="L233" s="133" t="s">
        <v>221</v>
      </c>
    </row>
    <row r="234" spans="1:12">
      <c r="A234" s="73">
        <v>223</v>
      </c>
      <c r="B234" s="73" t="s">
        <v>555</v>
      </c>
      <c r="C234" s="73" t="s">
        <v>887</v>
      </c>
      <c r="D234" s="73" t="s">
        <v>888</v>
      </c>
      <c r="E234" s="162">
        <v>24.4754</v>
      </c>
      <c r="F234" s="74">
        <v>25</v>
      </c>
      <c r="G234" s="87">
        <f t="shared" si="4"/>
        <v>125000</v>
      </c>
      <c r="H234" s="76" t="s">
        <v>889</v>
      </c>
      <c r="I234" s="73" t="s">
        <v>890</v>
      </c>
      <c r="J234" s="76" t="s">
        <v>891</v>
      </c>
      <c r="K234" s="73">
        <v>3042100078</v>
      </c>
      <c r="L234" s="73" t="s">
        <v>892</v>
      </c>
    </row>
    <row r="235" spans="1:12">
      <c r="A235" s="73">
        <v>224</v>
      </c>
      <c r="B235" s="73" t="s">
        <v>555</v>
      </c>
      <c r="C235" s="73" t="s">
        <v>893</v>
      </c>
      <c r="D235" s="73" t="s">
        <v>894</v>
      </c>
      <c r="E235" s="162">
        <v>11.183999999999999</v>
      </c>
      <c r="F235" s="74">
        <v>12</v>
      </c>
      <c r="G235" s="87">
        <f t="shared" si="4"/>
        <v>60000</v>
      </c>
      <c r="H235" s="76" t="s">
        <v>895</v>
      </c>
      <c r="I235" s="73" t="s">
        <v>890</v>
      </c>
      <c r="J235" s="76" t="s">
        <v>896</v>
      </c>
      <c r="K235" s="73">
        <v>3042100079</v>
      </c>
      <c r="L235" s="73" t="s">
        <v>892</v>
      </c>
    </row>
    <row r="236" spans="1:12">
      <c r="A236" s="73">
        <v>225</v>
      </c>
      <c r="B236" s="73" t="s">
        <v>555</v>
      </c>
      <c r="C236" s="93" t="s">
        <v>897</v>
      </c>
      <c r="D236" s="73" t="s">
        <v>898</v>
      </c>
      <c r="E236" s="162">
        <v>22.769300000000001</v>
      </c>
      <c r="F236" s="74">
        <v>23</v>
      </c>
      <c r="G236" s="87">
        <f t="shared" si="4"/>
        <v>115000</v>
      </c>
      <c r="H236" s="76" t="s">
        <v>899</v>
      </c>
      <c r="I236" s="73" t="s">
        <v>890</v>
      </c>
      <c r="J236" s="92" t="s">
        <v>900</v>
      </c>
      <c r="K236" s="73">
        <v>3042100080</v>
      </c>
      <c r="L236" s="73" t="s">
        <v>892</v>
      </c>
    </row>
    <row r="237" spans="1:12">
      <c r="A237" s="73">
        <v>226</v>
      </c>
      <c r="B237" s="73" t="s">
        <v>555</v>
      </c>
      <c r="C237" s="73" t="s">
        <v>901</v>
      </c>
      <c r="D237" s="73" t="s">
        <v>902</v>
      </c>
      <c r="E237" s="162">
        <v>3.6768000000000001</v>
      </c>
      <c r="F237" s="74">
        <v>4</v>
      </c>
      <c r="G237" s="87">
        <f t="shared" si="4"/>
        <v>20000</v>
      </c>
      <c r="H237" s="76" t="s">
        <v>903</v>
      </c>
      <c r="I237" s="73" t="s">
        <v>890</v>
      </c>
      <c r="J237" s="76" t="s">
        <v>904</v>
      </c>
      <c r="K237" s="73">
        <v>3042100081</v>
      </c>
      <c r="L237" s="73" t="s">
        <v>892</v>
      </c>
    </row>
    <row r="238" spans="1:12">
      <c r="A238" s="73">
        <v>227</v>
      </c>
      <c r="B238" s="73" t="s">
        <v>555</v>
      </c>
      <c r="C238" s="73" t="s">
        <v>905</v>
      </c>
      <c r="D238" s="73" t="s">
        <v>906</v>
      </c>
      <c r="E238" s="162">
        <v>7.3799000000000001</v>
      </c>
      <c r="F238" s="74">
        <v>8</v>
      </c>
      <c r="G238" s="87">
        <f t="shared" si="4"/>
        <v>40000</v>
      </c>
      <c r="H238" s="76" t="s">
        <v>907</v>
      </c>
      <c r="I238" s="73" t="s">
        <v>890</v>
      </c>
      <c r="J238" s="76" t="s">
        <v>908</v>
      </c>
      <c r="K238" s="73">
        <v>3042100085</v>
      </c>
      <c r="L238" s="73" t="s">
        <v>892</v>
      </c>
    </row>
    <row r="239" spans="1:12">
      <c r="A239" s="73">
        <v>228</v>
      </c>
      <c r="B239" s="73" t="s">
        <v>555</v>
      </c>
      <c r="C239" s="73" t="s">
        <v>909</v>
      </c>
      <c r="D239" s="73" t="s">
        <v>910</v>
      </c>
      <c r="E239" s="162">
        <v>11.6448</v>
      </c>
      <c r="F239" s="74">
        <v>12</v>
      </c>
      <c r="G239" s="87">
        <f t="shared" si="4"/>
        <v>60000</v>
      </c>
      <c r="H239" s="76" t="s">
        <v>911</v>
      </c>
      <c r="I239" s="73" t="s">
        <v>890</v>
      </c>
      <c r="J239" s="76" t="s">
        <v>912</v>
      </c>
      <c r="K239" s="73">
        <v>3042100084</v>
      </c>
      <c r="L239" s="73" t="s">
        <v>892</v>
      </c>
    </row>
    <row r="240" spans="1:12">
      <c r="A240" s="73">
        <v>229</v>
      </c>
      <c r="B240" s="73" t="s">
        <v>555</v>
      </c>
      <c r="C240" s="73" t="s">
        <v>913</v>
      </c>
      <c r="D240" s="73" t="s">
        <v>914</v>
      </c>
      <c r="E240" s="162">
        <v>6.2969999999999997</v>
      </c>
      <c r="F240" s="74">
        <v>7</v>
      </c>
      <c r="G240" s="87">
        <f t="shared" si="4"/>
        <v>35000</v>
      </c>
      <c r="H240" s="76" t="s">
        <v>915</v>
      </c>
      <c r="I240" s="73" t="s">
        <v>890</v>
      </c>
      <c r="J240" s="76" t="s">
        <v>916</v>
      </c>
      <c r="K240" s="73">
        <v>3042100082</v>
      </c>
      <c r="L240" s="73" t="s">
        <v>892</v>
      </c>
    </row>
    <row r="241" spans="1:12">
      <c r="A241" s="73">
        <v>230</v>
      </c>
      <c r="B241" s="73" t="s">
        <v>555</v>
      </c>
      <c r="C241" s="73" t="s">
        <v>917</v>
      </c>
      <c r="D241" s="73" t="s">
        <v>918</v>
      </c>
      <c r="E241" s="162">
        <v>4.1604000000000001</v>
      </c>
      <c r="F241" s="74">
        <v>5</v>
      </c>
      <c r="G241" s="87">
        <f t="shared" si="4"/>
        <v>25000</v>
      </c>
      <c r="H241" s="76" t="s">
        <v>919</v>
      </c>
      <c r="I241" s="73" t="s">
        <v>890</v>
      </c>
      <c r="J241" s="76" t="s">
        <v>920</v>
      </c>
      <c r="K241" s="73">
        <v>3042100083</v>
      </c>
      <c r="L241" s="73" t="s">
        <v>892</v>
      </c>
    </row>
    <row r="242" spans="1:12">
      <c r="A242" s="73">
        <v>231</v>
      </c>
      <c r="B242" s="73" t="s">
        <v>555</v>
      </c>
      <c r="C242" s="73" t="s">
        <v>921</v>
      </c>
      <c r="D242" s="73" t="s">
        <v>922</v>
      </c>
      <c r="E242" s="162">
        <v>34.549500000000002</v>
      </c>
      <c r="F242" s="74">
        <v>35</v>
      </c>
      <c r="G242" s="87">
        <f t="shared" si="4"/>
        <v>175000</v>
      </c>
      <c r="H242" s="76" t="s">
        <v>923</v>
      </c>
      <c r="I242" s="73" t="s">
        <v>890</v>
      </c>
      <c r="J242" s="76" t="s">
        <v>924</v>
      </c>
      <c r="K242" s="73">
        <v>3042100086</v>
      </c>
      <c r="L242" s="73" t="s">
        <v>892</v>
      </c>
    </row>
    <row r="243" spans="1:12">
      <c r="A243" s="73">
        <v>232</v>
      </c>
      <c r="B243" s="73" t="s">
        <v>555</v>
      </c>
      <c r="C243" s="73" t="s">
        <v>925</v>
      </c>
      <c r="D243" s="73" t="s">
        <v>926</v>
      </c>
      <c r="E243" s="162">
        <v>7.8869999999999996</v>
      </c>
      <c r="F243" s="74">
        <v>8</v>
      </c>
      <c r="G243" s="87">
        <f t="shared" si="4"/>
        <v>40000</v>
      </c>
      <c r="H243" s="76" t="s">
        <v>927</v>
      </c>
      <c r="I243" s="73" t="s">
        <v>890</v>
      </c>
      <c r="J243" s="76" t="s">
        <v>928</v>
      </c>
      <c r="K243" s="73">
        <v>3042100087</v>
      </c>
      <c r="L243" s="73" t="s">
        <v>892</v>
      </c>
    </row>
    <row r="244" spans="1:12">
      <c r="A244" s="73">
        <v>233</v>
      </c>
      <c r="B244" s="133" t="s">
        <v>698</v>
      </c>
      <c r="C244" s="133" t="s">
        <v>929</v>
      </c>
      <c r="D244" s="133" t="s">
        <v>930</v>
      </c>
      <c r="E244" s="155">
        <v>17.834800000000001</v>
      </c>
      <c r="F244" s="74">
        <v>18</v>
      </c>
      <c r="G244" s="87">
        <f t="shared" si="4"/>
        <v>90000</v>
      </c>
      <c r="H244" s="133" t="s">
        <v>931</v>
      </c>
      <c r="I244" s="133" t="s">
        <v>219</v>
      </c>
      <c r="J244" s="133">
        <v>1577</v>
      </c>
      <c r="K244" s="133">
        <v>3034300059</v>
      </c>
      <c r="L244" s="133" t="s">
        <v>932</v>
      </c>
    </row>
    <row r="245" spans="1:12" ht="12" thickBot="1">
      <c r="A245" s="73">
        <v>234</v>
      </c>
      <c r="B245" s="133" t="s">
        <v>698</v>
      </c>
      <c r="C245" s="133" t="s">
        <v>933</v>
      </c>
      <c r="D245" s="133" t="s">
        <v>930</v>
      </c>
      <c r="E245" s="155">
        <v>1.5499000000000001</v>
      </c>
      <c r="F245" s="74">
        <v>2</v>
      </c>
      <c r="G245" s="87">
        <f t="shared" si="4"/>
        <v>10000</v>
      </c>
      <c r="H245" s="134" t="s">
        <v>934</v>
      </c>
      <c r="I245" s="133" t="s">
        <v>219</v>
      </c>
      <c r="J245" s="134" t="s">
        <v>935</v>
      </c>
      <c r="K245" s="133">
        <v>3034300058</v>
      </c>
      <c r="L245" s="133" t="s">
        <v>932</v>
      </c>
    </row>
    <row r="246" spans="1:12" ht="13.5" thickBot="1">
      <c r="A246" s="73"/>
      <c r="B246" s="434"/>
      <c r="C246" s="435"/>
      <c r="D246" s="181" t="s">
        <v>1191</v>
      </c>
      <c r="E246" s="182">
        <f>SUM(E169:E245)</f>
        <v>3178.7331000000008</v>
      </c>
      <c r="F246" s="182"/>
      <c r="G246" s="183">
        <f>SUM(G169:G245)</f>
        <v>16025000</v>
      </c>
      <c r="H246" s="346" t="s">
        <v>1558</v>
      </c>
      <c r="I246" s="344"/>
      <c r="J246" s="347" t="s">
        <v>1557</v>
      </c>
      <c r="K246" s="344"/>
      <c r="L246" s="345"/>
    </row>
    <row r="247" spans="1:12" ht="13.5" thickBot="1">
      <c r="A247" s="330"/>
      <c r="B247" s="340"/>
      <c r="C247" s="341"/>
      <c r="D247" s="181"/>
      <c r="E247" s="339">
        <v>3178.7331000000008</v>
      </c>
      <c r="F247" s="182"/>
      <c r="G247" s="183"/>
      <c r="H247" s="342"/>
      <c r="I247" s="343"/>
      <c r="J247" s="343"/>
      <c r="K247" s="343"/>
      <c r="L247" s="343"/>
    </row>
    <row r="248" spans="1:12" ht="16.5" thickBot="1">
      <c r="A248" s="441" t="s">
        <v>1190</v>
      </c>
      <c r="B248" s="441"/>
      <c r="C248" s="441"/>
      <c r="D248" s="441"/>
      <c r="E248" s="441"/>
      <c r="F248" s="441"/>
      <c r="G248" s="441"/>
      <c r="H248" s="441"/>
      <c r="I248" s="441"/>
      <c r="J248" s="441"/>
      <c r="K248" s="441"/>
      <c r="L248" s="441"/>
    </row>
    <row r="249" spans="1:12">
      <c r="A249" s="81" t="s">
        <v>0</v>
      </c>
      <c r="B249" s="81" t="s">
        <v>1</v>
      </c>
      <c r="C249" s="81" t="s">
        <v>2</v>
      </c>
      <c r="D249" s="81" t="s">
        <v>404</v>
      </c>
      <c r="E249" s="81" t="s">
        <v>1008</v>
      </c>
      <c r="F249" s="81" t="s">
        <v>1009</v>
      </c>
      <c r="G249" s="81" t="s">
        <v>4</v>
      </c>
      <c r="H249" s="81" t="s">
        <v>274</v>
      </c>
      <c r="I249" s="82" t="s">
        <v>3</v>
      </c>
      <c r="J249" s="81" t="s">
        <v>5</v>
      </c>
      <c r="K249" s="82" t="s">
        <v>6</v>
      </c>
      <c r="L249" s="82" t="s">
        <v>7</v>
      </c>
    </row>
    <row r="250" spans="1:12">
      <c r="A250" s="73">
        <v>235</v>
      </c>
      <c r="B250" s="147" t="s">
        <v>966</v>
      </c>
      <c r="C250" s="147" t="s">
        <v>981</v>
      </c>
      <c r="D250" s="147" t="s">
        <v>999</v>
      </c>
      <c r="E250" s="163">
        <v>34.033700000000003</v>
      </c>
      <c r="F250" s="148">
        <v>35</v>
      </c>
      <c r="G250" s="87">
        <f t="shared" si="4"/>
        <v>175000</v>
      </c>
      <c r="H250" s="147" t="s">
        <v>1072</v>
      </c>
      <c r="I250" s="133" t="s">
        <v>1073</v>
      </c>
      <c r="J250" s="147" t="s">
        <v>1074</v>
      </c>
      <c r="K250" s="133">
        <v>3041100005</v>
      </c>
      <c r="L250" s="133" t="s">
        <v>221</v>
      </c>
    </row>
    <row r="251" spans="1:12">
      <c r="A251" s="73">
        <v>236</v>
      </c>
      <c r="B251" s="147" t="s">
        <v>70</v>
      </c>
      <c r="C251" s="147" t="s">
        <v>982</v>
      </c>
      <c r="D251" s="147" t="s">
        <v>1000</v>
      </c>
      <c r="E251" s="163">
        <v>23.971900000000002</v>
      </c>
      <c r="F251" s="148">
        <v>24</v>
      </c>
      <c r="G251" s="149">
        <f t="shared" si="4"/>
        <v>120000</v>
      </c>
      <c r="H251" s="147" t="s">
        <v>1075</v>
      </c>
      <c r="I251" s="133" t="s">
        <v>1076</v>
      </c>
      <c r="J251" s="147" t="s">
        <v>1077</v>
      </c>
      <c r="K251" s="133">
        <v>3041700286</v>
      </c>
      <c r="L251" s="133" t="s">
        <v>1180</v>
      </c>
    </row>
    <row r="252" spans="1:12">
      <c r="A252" s="73">
        <v>237</v>
      </c>
      <c r="B252" s="147" t="s">
        <v>70</v>
      </c>
      <c r="C252" s="147" t="s">
        <v>979</v>
      </c>
      <c r="D252" s="147" t="s">
        <v>997</v>
      </c>
      <c r="E252" s="163">
        <v>26.1706</v>
      </c>
      <c r="F252" s="148">
        <v>27</v>
      </c>
      <c r="G252" s="149">
        <f t="shared" si="4"/>
        <v>135000</v>
      </c>
      <c r="H252" s="147" t="s">
        <v>1078</v>
      </c>
      <c r="I252" s="133" t="s">
        <v>1079</v>
      </c>
      <c r="J252" s="147" t="s">
        <v>1080</v>
      </c>
      <c r="K252" s="133">
        <v>3051700287</v>
      </c>
      <c r="L252" s="133" t="s">
        <v>1181</v>
      </c>
    </row>
    <row r="253" spans="1:12">
      <c r="A253" s="73">
        <v>238</v>
      </c>
      <c r="B253" s="147" t="s">
        <v>70</v>
      </c>
      <c r="C253" s="147" t="s">
        <v>980</v>
      </c>
      <c r="D253" s="147" t="s">
        <v>998</v>
      </c>
      <c r="E253" s="163">
        <v>47.125500000000002</v>
      </c>
      <c r="F253" s="148">
        <v>48</v>
      </c>
      <c r="G253" s="149">
        <f t="shared" si="4"/>
        <v>240000</v>
      </c>
      <c r="H253" s="147" t="s">
        <v>1081</v>
      </c>
      <c r="I253" s="133" t="s">
        <v>1082</v>
      </c>
      <c r="J253" s="147" t="s">
        <v>1083</v>
      </c>
      <c r="K253" s="133">
        <v>3041700291</v>
      </c>
      <c r="L253" s="133" t="s">
        <v>1182</v>
      </c>
    </row>
    <row r="254" spans="1:12">
      <c r="A254" s="73">
        <v>239</v>
      </c>
      <c r="B254" s="147" t="s">
        <v>70</v>
      </c>
      <c r="C254" s="147" t="s">
        <v>977</v>
      </c>
      <c r="D254" s="147" t="s">
        <v>995</v>
      </c>
      <c r="E254" s="163">
        <v>43.482399999999998</v>
      </c>
      <c r="F254" s="148">
        <v>44</v>
      </c>
      <c r="G254" s="149">
        <f t="shared" si="4"/>
        <v>220000</v>
      </c>
      <c r="H254" s="147" t="s">
        <v>1084</v>
      </c>
      <c r="I254" s="133" t="s">
        <v>1085</v>
      </c>
      <c r="J254" s="147" t="s">
        <v>1086</v>
      </c>
      <c r="K254" s="133">
        <v>3041700288</v>
      </c>
      <c r="L254" s="133" t="s">
        <v>1183</v>
      </c>
    </row>
    <row r="255" spans="1:12">
      <c r="A255" s="73">
        <v>240</v>
      </c>
      <c r="B255" s="147" t="s">
        <v>70</v>
      </c>
      <c r="C255" s="147" t="s">
        <v>978</v>
      </c>
      <c r="D255" s="147" t="s">
        <v>996</v>
      </c>
      <c r="E255" s="163">
        <v>34.959299999999999</v>
      </c>
      <c r="F255" s="148">
        <v>35</v>
      </c>
      <c r="G255" s="149">
        <f t="shared" si="4"/>
        <v>175000</v>
      </c>
      <c r="H255" s="147" t="s">
        <v>1087</v>
      </c>
      <c r="I255" s="133" t="s">
        <v>1088</v>
      </c>
      <c r="J255" s="147" t="s">
        <v>1089</v>
      </c>
      <c r="K255" s="78">
        <v>3041700289</v>
      </c>
      <c r="L255" s="133" t="s">
        <v>1184</v>
      </c>
    </row>
    <row r="256" spans="1:12">
      <c r="A256" s="73">
        <v>241</v>
      </c>
      <c r="B256" s="147" t="s">
        <v>70</v>
      </c>
      <c r="C256" s="147" t="s">
        <v>1013</v>
      </c>
      <c r="D256" s="147" t="s">
        <v>994</v>
      </c>
      <c r="E256" s="163">
        <v>18.097300000000001</v>
      </c>
      <c r="F256" s="148">
        <v>19</v>
      </c>
      <c r="G256" s="149">
        <f t="shared" si="4"/>
        <v>95000</v>
      </c>
      <c r="H256" s="147" t="s">
        <v>1090</v>
      </c>
      <c r="I256" s="133" t="s">
        <v>1091</v>
      </c>
      <c r="J256" s="147" t="s">
        <v>1092</v>
      </c>
      <c r="K256" s="133">
        <v>3041700290</v>
      </c>
      <c r="L256" s="133" t="s">
        <v>1185</v>
      </c>
    </row>
    <row r="257" spans="1:12">
      <c r="A257" s="73">
        <v>242</v>
      </c>
      <c r="B257" s="133" t="s">
        <v>963</v>
      </c>
      <c r="C257" s="133" t="s">
        <v>973</v>
      </c>
      <c r="D257" s="133" t="s">
        <v>989</v>
      </c>
      <c r="E257" s="163">
        <v>11.8896</v>
      </c>
      <c r="F257" s="148">
        <v>12</v>
      </c>
      <c r="G257" s="149">
        <f t="shared" si="4"/>
        <v>60000</v>
      </c>
      <c r="H257" s="133">
        <v>4039</v>
      </c>
      <c r="I257" s="133" t="s">
        <v>1073</v>
      </c>
      <c r="J257" s="147">
        <v>660</v>
      </c>
      <c r="K257" s="133">
        <v>3042400099</v>
      </c>
      <c r="L257" s="133" t="s">
        <v>221</v>
      </c>
    </row>
    <row r="258" spans="1:12">
      <c r="A258" s="73">
        <v>243</v>
      </c>
      <c r="B258" s="133" t="s">
        <v>963</v>
      </c>
      <c r="C258" s="133" t="s">
        <v>974</v>
      </c>
      <c r="D258" s="133" t="s">
        <v>990</v>
      </c>
      <c r="E258" s="155">
        <v>8.7592999999999996</v>
      </c>
      <c r="F258" s="150">
        <v>9</v>
      </c>
      <c r="G258" s="149">
        <f t="shared" si="4"/>
        <v>45000</v>
      </c>
      <c r="H258" s="134" t="s">
        <v>1093</v>
      </c>
      <c r="I258" s="133" t="s">
        <v>1073</v>
      </c>
      <c r="J258" s="134" t="s">
        <v>1094</v>
      </c>
      <c r="K258" s="133">
        <v>3042400100</v>
      </c>
      <c r="L258" s="133" t="s">
        <v>221</v>
      </c>
    </row>
    <row r="259" spans="1:12">
      <c r="A259" s="73">
        <v>244</v>
      </c>
      <c r="B259" s="133" t="s">
        <v>963</v>
      </c>
      <c r="C259" s="133" t="s">
        <v>972</v>
      </c>
      <c r="D259" s="133" t="s">
        <v>988</v>
      </c>
      <c r="E259" s="155">
        <v>31.795200000000001</v>
      </c>
      <c r="F259" s="150">
        <v>32</v>
      </c>
      <c r="G259" s="149">
        <f t="shared" si="4"/>
        <v>160000</v>
      </c>
      <c r="H259" s="134" t="s">
        <v>1095</v>
      </c>
      <c r="I259" s="133" t="s">
        <v>1073</v>
      </c>
      <c r="J259" s="134" t="s">
        <v>1096</v>
      </c>
      <c r="K259" s="133">
        <v>3042400101</v>
      </c>
      <c r="L259" s="133" t="s">
        <v>221</v>
      </c>
    </row>
    <row r="260" spans="1:12">
      <c r="A260" s="73">
        <v>245</v>
      </c>
      <c r="B260" s="133" t="s">
        <v>963</v>
      </c>
      <c r="C260" s="133" t="s">
        <v>972</v>
      </c>
      <c r="D260" s="133" t="s">
        <v>988</v>
      </c>
      <c r="E260" s="155">
        <v>16.305599999999998</v>
      </c>
      <c r="F260" s="150">
        <v>17</v>
      </c>
      <c r="G260" s="149">
        <f t="shared" si="4"/>
        <v>85000</v>
      </c>
      <c r="H260" s="134" t="s">
        <v>1097</v>
      </c>
      <c r="I260" s="133" t="s">
        <v>1076</v>
      </c>
      <c r="J260" s="134" t="s">
        <v>1098</v>
      </c>
      <c r="K260" s="133">
        <v>3042400102</v>
      </c>
      <c r="L260" s="133" t="s">
        <v>1180</v>
      </c>
    </row>
    <row r="261" spans="1:12">
      <c r="A261" s="73">
        <v>246</v>
      </c>
      <c r="B261" s="133" t="s">
        <v>963</v>
      </c>
      <c r="C261" s="133" t="s">
        <v>970</v>
      </c>
      <c r="D261" s="133" t="s">
        <v>986</v>
      </c>
      <c r="E261" s="155">
        <v>9.6079000000000008</v>
      </c>
      <c r="F261" s="150">
        <v>10</v>
      </c>
      <c r="G261" s="149">
        <f t="shared" si="4"/>
        <v>50000</v>
      </c>
      <c r="H261" s="134" t="s">
        <v>1099</v>
      </c>
      <c r="I261" s="133" t="s">
        <v>1076</v>
      </c>
      <c r="J261" s="134" t="s">
        <v>1100</v>
      </c>
      <c r="K261" s="133">
        <v>3042400103</v>
      </c>
      <c r="L261" s="133" t="s">
        <v>1180</v>
      </c>
    </row>
    <row r="262" spans="1:12">
      <c r="A262" s="73">
        <v>247</v>
      </c>
      <c r="B262" s="133" t="s">
        <v>963</v>
      </c>
      <c r="C262" s="133" t="s">
        <v>971</v>
      </c>
      <c r="D262" s="133" t="s">
        <v>987</v>
      </c>
      <c r="E262" s="155">
        <v>18.290600000000001</v>
      </c>
      <c r="F262" s="150">
        <v>19</v>
      </c>
      <c r="G262" s="149">
        <f t="shared" si="4"/>
        <v>95000</v>
      </c>
      <c r="H262" s="134" t="s">
        <v>1101</v>
      </c>
      <c r="I262" s="133" t="s">
        <v>1076</v>
      </c>
      <c r="J262" s="134" t="s">
        <v>1102</v>
      </c>
      <c r="K262" s="133">
        <v>3042400104</v>
      </c>
      <c r="L262" s="133" t="s">
        <v>1180</v>
      </c>
    </row>
    <row r="263" spans="1:12">
      <c r="A263" s="73">
        <v>248</v>
      </c>
      <c r="B263" s="133" t="s">
        <v>964</v>
      </c>
      <c r="C263" s="133" t="s">
        <v>969</v>
      </c>
      <c r="D263" s="133" t="s">
        <v>985</v>
      </c>
      <c r="E263" s="155">
        <v>34.670900000000003</v>
      </c>
      <c r="F263" s="150">
        <v>35</v>
      </c>
      <c r="G263" s="149">
        <f t="shared" si="4"/>
        <v>175000</v>
      </c>
      <c r="H263" s="134" t="s">
        <v>1103</v>
      </c>
      <c r="I263" s="133" t="s">
        <v>1076</v>
      </c>
      <c r="J263" s="134" t="s">
        <v>1104</v>
      </c>
      <c r="K263" s="133">
        <v>3042400105</v>
      </c>
      <c r="L263" s="133" t="s">
        <v>1180</v>
      </c>
    </row>
    <row r="264" spans="1:12">
      <c r="A264" s="73">
        <v>249</v>
      </c>
      <c r="B264" s="133" t="s">
        <v>964</v>
      </c>
      <c r="C264" s="133" t="s">
        <v>968</v>
      </c>
      <c r="D264" s="133" t="s">
        <v>984</v>
      </c>
      <c r="E264" s="155">
        <v>12.860200000000001</v>
      </c>
      <c r="F264" s="150">
        <v>13</v>
      </c>
      <c r="G264" s="149">
        <f t="shared" si="4"/>
        <v>65000</v>
      </c>
      <c r="H264" s="134" t="s">
        <v>1105</v>
      </c>
      <c r="I264" s="133" t="s">
        <v>1076</v>
      </c>
      <c r="J264" s="134" t="s">
        <v>1106</v>
      </c>
      <c r="K264" s="133">
        <v>3042400106</v>
      </c>
      <c r="L264" s="133" t="s">
        <v>1180</v>
      </c>
    </row>
    <row r="265" spans="1:12">
      <c r="A265" s="73">
        <v>250</v>
      </c>
      <c r="B265" s="133" t="s">
        <v>964</v>
      </c>
      <c r="C265" s="133" t="s">
        <v>967</v>
      </c>
      <c r="D265" s="133" t="s">
        <v>983</v>
      </c>
      <c r="E265" s="155">
        <v>4.9623999999999997</v>
      </c>
      <c r="F265" s="150">
        <v>5</v>
      </c>
      <c r="G265" s="149">
        <f t="shared" si="4"/>
        <v>25000</v>
      </c>
      <c r="H265" s="134" t="s">
        <v>1107</v>
      </c>
      <c r="I265" s="133" t="s">
        <v>1076</v>
      </c>
      <c r="J265" s="134" t="s">
        <v>1108</v>
      </c>
      <c r="K265" s="133">
        <v>3042400107</v>
      </c>
      <c r="L265" s="133" t="s">
        <v>1180</v>
      </c>
    </row>
    <row r="266" spans="1:12">
      <c r="A266" s="73">
        <v>251</v>
      </c>
      <c r="B266" s="133" t="s">
        <v>964</v>
      </c>
      <c r="C266" s="133" t="s">
        <v>967</v>
      </c>
      <c r="D266" s="133" t="s">
        <v>983</v>
      </c>
      <c r="E266" s="155">
        <v>3.1160999999999999</v>
      </c>
      <c r="F266" s="150">
        <v>4</v>
      </c>
      <c r="G266" s="149">
        <f t="shared" si="4"/>
        <v>20000</v>
      </c>
      <c r="H266" s="134" t="s">
        <v>1109</v>
      </c>
      <c r="I266" s="133" t="s">
        <v>1076</v>
      </c>
      <c r="J266" s="134" t="s">
        <v>1110</v>
      </c>
      <c r="K266" s="133">
        <v>3042400108</v>
      </c>
      <c r="L266" s="133" t="s">
        <v>1180</v>
      </c>
    </row>
    <row r="267" spans="1:12">
      <c r="A267" s="73">
        <v>252</v>
      </c>
      <c r="B267" s="133" t="s">
        <v>964</v>
      </c>
      <c r="C267" s="133" t="s">
        <v>967</v>
      </c>
      <c r="D267" s="133" t="s">
        <v>983</v>
      </c>
      <c r="E267" s="155">
        <v>2.9001000000000001</v>
      </c>
      <c r="F267" s="150">
        <v>3</v>
      </c>
      <c r="G267" s="149">
        <f t="shared" si="4"/>
        <v>15000</v>
      </c>
      <c r="H267" s="134" t="s">
        <v>1111</v>
      </c>
      <c r="I267" s="133" t="s">
        <v>1076</v>
      </c>
      <c r="J267" s="134" t="s">
        <v>1112</v>
      </c>
      <c r="K267" s="133">
        <v>3042400109</v>
      </c>
      <c r="L267" s="133" t="s">
        <v>1180</v>
      </c>
    </row>
    <row r="268" spans="1:12">
      <c r="A268" s="73">
        <v>253</v>
      </c>
      <c r="B268" s="133" t="s">
        <v>964</v>
      </c>
      <c r="C268" s="133" t="s">
        <v>967</v>
      </c>
      <c r="D268" s="133" t="s">
        <v>983</v>
      </c>
      <c r="E268" s="155">
        <v>2.9312999999999998</v>
      </c>
      <c r="F268" s="150">
        <v>3</v>
      </c>
      <c r="G268" s="149">
        <f t="shared" si="4"/>
        <v>15000</v>
      </c>
      <c r="H268" s="134" t="s">
        <v>1113</v>
      </c>
      <c r="I268" s="133" t="s">
        <v>1076</v>
      </c>
      <c r="J268" s="134" t="s">
        <v>1114</v>
      </c>
      <c r="K268" s="133">
        <v>3042400110</v>
      </c>
      <c r="L268" s="133" t="s">
        <v>1180</v>
      </c>
    </row>
    <row r="269" spans="1:12">
      <c r="A269" s="73">
        <v>254</v>
      </c>
      <c r="B269" s="133" t="s">
        <v>964</v>
      </c>
      <c r="C269" s="133" t="s">
        <v>967</v>
      </c>
      <c r="D269" s="133" t="s">
        <v>993</v>
      </c>
      <c r="E269" s="155">
        <v>9.3013999999999992</v>
      </c>
      <c r="F269" s="150">
        <v>10</v>
      </c>
      <c r="G269" s="149">
        <f t="shared" si="4"/>
        <v>50000</v>
      </c>
      <c r="H269" s="134" t="s">
        <v>1115</v>
      </c>
      <c r="I269" s="133" t="s">
        <v>1076</v>
      </c>
      <c r="J269" s="134" t="s">
        <v>1116</v>
      </c>
      <c r="K269" s="133">
        <v>3042400111</v>
      </c>
      <c r="L269" s="133" t="s">
        <v>1180</v>
      </c>
    </row>
    <row r="270" spans="1:12">
      <c r="A270" s="73">
        <v>255</v>
      </c>
      <c r="B270" s="133" t="s">
        <v>963</v>
      </c>
      <c r="C270" s="133" t="s">
        <v>975</v>
      </c>
      <c r="D270" s="133" t="s">
        <v>991</v>
      </c>
      <c r="E270" s="155">
        <v>1.4854000000000001</v>
      </c>
      <c r="F270" s="150">
        <v>2</v>
      </c>
      <c r="G270" s="149">
        <f t="shared" si="4"/>
        <v>10000</v>
      </c>
      <c r="H270" s="134" t="s">
        <v>1117</v>
      </c>
      <c r="I270" s="133" t="s">
        <v>1076</v>
      </c>
      <c r="J270" s="134" t="s">
        <v>1118</v>
      </c>
      <c r="K270" s="133">
        <v>3042400112</v>
      </c>
      <c r="L270" s="133" t="s">
        <v>1180</v>
      </c>
    </row>
    <row r="271" spans="1:12">
      <c r="A271" s="73">
        <v>256</v>
      </c>
      <c r="B271" s="133" t="s">
        <v>963</v>
      </c>
      <c r="C271" s="133" t="s">
        <v>976</v>
      </c>
      <c r="D271" s="133" t="s">
        <v>992</v>
      </c>
      <c r="E271" s="155">
        <v>32.7438</v>
      </c>
      <c r="F271" s="150">
        <v>33</v>
      </c>
      <c r="G271" s="149">
        <f t="shared" si="4"/>
        <v>165000</v>
      </c>
      <c r="H271" s="134" t="s">
        <v>1119</v>
      </c>
      <c r="I271" s="133" t="s">
        <v>1076</v>
      </c>
      <c r="J271" s="134" t="s">
        <v>1120</v>
      </c>
      <c r="K271" s="133">
        <v>3042400112</v>
      </c>
      <c r="L271" s="133" t="s">
        <v>1180</v>
      </c>
    </row>
    <row r="272" spans="1:12">
      <c r="A272" s="73">
        <v>257</v>
      </c>
      <c r="B272" s="133" t="s">
        <v>1014</v>
      </c>
      <c r="C272" s="133" t="s">
        <v>1015</v>
      </c>
      <c r="D272" s="133" t="s">
        <v>1016</v>
      </c>
      <c r="E272" s="163">
        <v>56.101999999999997</v>
      </c>
      <c r="F272" s="150">
        <v>57</v>
      </c>
      <c r="G272" s="149">
        <f t="shared" si="4"/>
        <v>285000</v>
      </c>
      <c r="H272" s="133" t="s">
        <v>1121</v>
      </c>
      <c r="I272" s="133" t="s">
        <v>219</v>
      </c>
      <c r="J272" s="151" t="s">
        <v>1122</v>
      </c>
      <c r="K272" s="133">
        <v>3091100042</v>
      </c>
      <c r="L272" s="133" t="s">
        <v>221</v>
      </c>
    </row>
    <row r="273" spans="1:12">
      <c r="A273" s="73">
        <v>258</v>
      </c>
      <c r="B273" s="147" t="s">
        <v>1014</v>
      </c>
      <c r="C273" s="147" t="s">
        <v>1017</v>
      </c>
      <c r="D273" s="147" t="s">
        <v>1018</v>
      </c>
      <c r="E273" s="163">
        <v>57.961300000000001</v>
      </c>
      <c r="F273" s="150">
        <v>58</v>
      </c>
      <c r="G273" s="149">
        <f t="shared" si="4"/>
        <v>290000</v>
      </c>
      <c r="H273" s="152" t="s">
        <v>1123</v>
      </c>
      <c r="I273" s="147" t="s">
        <v>219</v>
      </c>
      <c r="J273" s="152" t="s">
        <v>1124</v>
      </c>
      <c r="K273" s="147">
        <v>3091100041</v>
      </c>
      <c r="L273" s="147" t="s">
        <v>221</v>
      </c>
    </row>
    <row r="274" spans="1:12">
      <c r="A274" s="73">
        <v>259</v>
      </c>
      <c r="B274" s="147" t="s">
        <v>1014</v>
      </c>
      <c r="C274" s="147" t="s">
        <v>1019</v>
      </c>
      <c r="D274" s="147" t="s">
        <v>1020</v>
      </c>
      <c r="E274" s="163">
        <v>11.4354</v>
      </c>
      <c r="F274" s="150">
        <v>12</v>
      </c>
      <c r="G274" s="149">
        <f t="shared" si="4"/>
        <v>60000</v>
      </c>
      <c r="H274" s="152" t="s">
        <v>1125</v>
      </c>
      <c r="I274" s="147" t="s">
        <v>219</v>
      </c>
      <c r="J274" s="152" t="s">
        <v>1126</v>
      </c>
      <c r="K274" s="147">
        <v>3091100043</v>
      </c>
      <c r="L274" s="147" t="s">
        <v>221</v>
      </c>
    </row>
    <row r="275" spans="1:12">
      <c r="A275" s="73">
        <v>260</v>
      </c>
      <c r="B275" s="147" t="s">
        <v>45</v>
      </c>
      <c r="C275" s="78" t="s">
        <v>1021</v>
      </c>
      <c r="D275" s="78" t="s">
        <v>1022</v>
      </c>
      <c r="E275" s="163">
        <v>95.841999999999999</v>
      </c>
      <c r="F275" s="150">
        <v>96</v>
      </c>
      <c r="G275" s="149">
        <f t="shared" si="4"/>
        <v>480000</v>
      </c>
      <c r="H275" s="78" t="s">
        <v>1127</v>
      </c>
      <c r="I275" s="147" t="s">
        <v>219</v>
      </c>
      <c r="J275" s="147" t="s">
        <v>1128</v>
      </c>
      <c r="K275" s="78">
        <v>3043800197</v>
      </c>
      <c r="L275" s="147" t="s">
        <v>1186</v>
      </c>
    </row>
    <row r="276" spans="1:12">
      <c r="A276" s="73">
        <v>261</v>
      </c>
      <c r="B276" s="147" t="s">
        <v>45</v>
      </c>
      <c r="C276" s="78" t="s">
        <v>1023</v>
      </c>
      <c r="D276" s="78" t="s">
        <v>1024</v>
      </c>
      <c r="E276" s="164">
        <v>37.0974</v>
      </c>
      <c r="F276" s="150">
        <v>38</v>
      </c>
      <c r="G276" s="149">
        <f t="shared" si="4"/>
        <v>190000</v>
      </c>
      <c r="H276" s="78" t="s">
        <v>1129</v>
      </c>
      <c r="I276" s="147" t="s">
        <v>219</v>
      </c>
      <c r="J276" s="147" t="s">
        <v>1130</v>
      </c>
      <c r="K276" s="78">
        <v>3041100006</v>
      </c>
      <c r="L276" s="147" t="s">
        <v>1186</v>
      </c>
    </row>
    <row r="277" spans="1:12">
      <c r="A277" s="73">
        <v>262</v>
      </c>
      <c r="B277" s="147" t="s">
        <v>45</v>
      </c>
      <c r="C277" s="78" t="s">
        <v>1025</v>
      </c>
      <c r="D277" s="78" t="s">
        <v>1026</v>
      </c>
      <c r="E277" s="164">
        <v>26.371600000000001</v>
      </c>
      <c r="F277" s="150">
        <v>27</v>
      </c>
      <c r="G277" s="149">
        <f t="shared" si="4"/>
        <v>135000</v>
      </c>
      <c r="H277" s="78" t="s">
        <v>1131</v>
      </c>
      <c r="I277" s="147" t="s">
        <v>219</v>
      </c>
      <c r="J277" s="147" t="s">
        <v>1132</v>
      </c>
      <c r="K277" s="78">
        <v>3041100007</v>
      </c>
      <c r="L277" s="147" t="s">
        <v>1186</v>
      </c>
    </row>
    <row r="278" spans="1:12">
      <c r="A278" s="73">
        <v>263</v>
      </c>
      <c r="B278" s="147" t="s">
        <v>45</v>
      </c>
      <c r="C278" s="78" t="s">
        <v>1027</v>
      </c>
      <c r="D278" s="78" t="s">
        <v>1028</v>
      </c>
      <c r="E278" s="164">
        <v>23.013100000000001</v>
      </c>
      <c r="F278" s="150">
        <v>24</v>
      </c>
      <c r="G278" s="149">
        <f t="shared" si="4"/>
        <v>120000</v>
      </c>
      <c r="H278" s="78" t="s">
        <v>1133</v>
      </c>
      <c r="I278" s="147" t="s">
        <v>219</v>
      </c>
      <c r="J278" s="147" t="s">
        <v>1134</v>
      </c>
      <c r="K278" s="78">
        <v>3041100008</v>
      </c>
      <c r="L278" s="147" t="s">
        <v>1186</v>
      </c>
    </row>
    <row r="279" spans="1:12">
      <c r="A279" s="73">
        <v>264</v>
      </c>
      <c r="B279" s="147" t="s">
        <v>45</v>
      </c>
      <c r="C279" s="78" t="s">
        <v>1029</v>
      </c>
      <c r="D279" s="78" t="s">
        <v>1030</v>
      </c>
      <c r="E279" s="164">
        <v>19.025700000000001</v>
      </c>
      <c r="F279" s="150">
        <v>20</v>
      </c>
      <c r="G279" s="149">
        <f t="shared" si="4"/>
        <v>100000</v>
      </c>
      <c r="H279" s="78" t="s">
        <v>1135</v>
      </c>
      <c r="I279" s="147" t="s">
        <v>219</v>
      </c>
      <c r="J279" s="147" t="s">
        <v>1136</v>
      </c>
      <c r="K279" s="78">
        <v>3041100009</v>
      </c>
      <c r="L279" s="147" t="s">
        <v>1186</v>
      </c>
    </row>
    <row r="280" spans="1:12">
      <c r="A280" s="73">
        <v>265</v>
      </c>
      <c r="B280" s="147" t="s">
        <v>45</v>
      </c>
      <c r="C280" s="78" t="s">
        <v>1031</v>
      </c>
      <c r="D280" s="78" t="s">
        <v>1032</v>
      </c>
      <c r="E280" s="165">
        <v>11.7</v>
      </c>
      <c r="F280" s="150">
        <v>12</v>
      </c>
      <c r="G280" s="149">
        <f t="shared" si="4"/>
        <v>60000</v>
      </c>
      <c r="H280" s="78" t="s">
        <v>1137</v>
      </c>
      <c r="I280" s="147" t="s">
        <v>219</v>
      </c>
      <c r="J280" s="147" t="s">
        <v>1138</v>
      </c>
      <c r="K280" s="147">
        <v>3041100010</v>
      </c>
      <c r="L280" s="147" t="s">
        <v>1186</v>
      </c>
    </row>
    <row r="281" spans="1:12">
      <c r="A281" s="73">
        <v>266</v>
      </c>
      <c r="B281" s="147" t="s">
        <v>45</v>
      </c>
      <c r="C281" s="78" t="s">
        <v>1031</v>
      </c>
      <c r="D281" s="78" t="s">
        <v>1033</v>
      </c>
      <c r="E281" s="163">
        <v>32.816200000000002</v>
      </c>
      <c r="F281" s="150">
        <v>33</v>
      </c>
      <c r="G281" s="149">
        <f t="shared" si="4"/>
        <v>165000</v>
      </c>
      <c r="H281" s="78" t="s">
        <v>1139</v>
      </c>
      <c r="I281" s="147" t="s">
        <v>219</v>
      </c>
      <c r="J281" s="147" t="s">
        <v>1140</v>
      </c>
      <c r="K281" s="147">
        <v>3041100010</v>
      </c>
      <c r="L281" s="147" t="s">
        <v>1187</v>
      </c>
    </row>
    <row r="282" spans="1:12">
      <c r="A282" s="73">
        <v>267</v>
      </c>
      <c r="B282" s="147" t="s">
        <v>45</v>
      </c>
      <c r="C282" s="78" t="s">
        <v>1034</v>
      </c>
      <c r="D282" s="153" t="s">
        <v>1035</v>
      </c>
      <c r="E282" s="164">
        <v>15.675800000000001</v>
      </c>
      <c r="F282" s="150">
        <v>16</v>
      </c>
      <c r="G282" s="149">
        <f t="shared" si="4"/>
        <v>80000</v>
      </c>
      <c r="H282" s="78" t="s">
        <v>1141</v>
      </c>
      <c r="I282" s="147" t="s">
        <v>219</v>
      </c>
      <c r="J282" s="147" t="s">
        <v>1142</v>
      </c>
      <c r="K282" s="147">
        <v>3041100011</v>
      </c>
      <c r="L282" s="147" t="s">
        <v>1186</v>
      </c>
    </row>
    <row r="283" spans="1:12">
      <c r="A283" s="73">
        <v>268</v>
      </c>
      <c r="B283" s="147" t="s">
        <v>45</v>
      </c>
      <c r="C283" s="78" t="s">
        <v>1036</v>
      </c>
      <c r="D283" s="78" t="s">
        <v>1037</v>
      </c>
      <c r="E283" s="163">
        <v>12.501200000000001</v>
      </c>
      <c r="F283" s="150">
        <v>13</v>
      </c>
      <c r="G283" s="149">
        <f t="shared" si="4"/>
        <v>65000</v>
      </c>
      <c r="H283" s="78" t="s">
        <v>1143</v>
      </c>
      <c r="I283" s="147" t="s">
        <v>219</v>
      </c>
      <c r="J283" s="147" t="s">
        <v>1144</v>
      </c>
      <c r="K283" s="147">
        <v>3041100012</v>
      </c>
      <c r="L283" s="147" t="s">
        <v>1186</v>
      </c>
    </row>
    <row r="284" spans="1:12">
      <c r="A284" s="73">
        <v>269</v>
      </c>
      <c r="B284" s="147" t="s">
        <v>45</v>
      </c>
      <c r="C284" s="78" t="s">
        <v>1038</v>
      </c>
      <c r="D284" s="147" t="s">
        <v>1039</v>
      </c>
      <c r="E284" s="163">
        <v>15.806900000000001</v>
      </c>
      <c r="F284" s="150">
        <v>16</v>
      </c>
      <c r="G284" s="149">
        <f t="shared" si="4"/>
        <v>80000</v>
      </c>
      <c r="H284" s="78" t="s">
        <v>1145</v>
      </c>
      <c r="I284" s="147" t="s">
        <v>219</v>
      </c>
      <c r="J284" s="147" t="s">
        <v>1146</v>
      </c>
      <c r="K284" s="147">
        <v>3041100013</v>
      </c>
      <c r="L284" s="147" t="s">
        <v>1186</v>
      </c>
    </row>
    <row r="285" spans="1:12">
      <c r="A285" s="73">
        <v>270</v>
      </c>
      <c r="B285" s="147" t="s">
        <v>964</v>
      </c>
      <c r="C285" s="78" t="s">
        <v>1040</v>
      </c>
      <c r="D285" s="147" t="s">
        <v>1041</v>
      </c>
      <c r="E285" s="163">
        <v>12.1995</v>
      </c>
      <c r="F285" s="150">
        <v>13</v>
      </c>
      <c r="G285" s="149">
        <f t="shared" si="4"/>
        <v>65000</v>
      </c>
      <c r="H285" s="78" t="s">
        <v>1147</v>
      </c>
      <c r="I285" s="147" t="s">
        <v>219</v>
      </c>
      <c r="J285" s="147" t="s">
        <v>1148</v>
      </c>
      <c r="K285" s="147">
        <v>3041100014</v>
      </c>
      <c r="L285" s="147" t="s">
        <v>1186</v>
      </c>
    </row>
    <row r="286" spans="1:12">
      <c r="A286" s="73">
        <v>271</v>
      </c>
      <c r="B286" s="147" t="s">
        <v>45</v>
      </c>
      <c r="C286" s="78" t="s">
        <v>1042</v>
      </c>
      <c r="D286" s="78" t="s">
        <v>1043</v>
      </c>
      <c r="E286" s="163">
        <v>32.763599999999997</v>
      </c>
      <c r="F286" s="150">
        <v>33</v>
      </c>
      <c r="G286" s="149">
        <f t="shared" ref="G286:G300" si="5">F286*5000</f>
        <v>165000</v>
      </c>
      <c r="H286" s="78" t="s">
        <v>1149</v>
      </c>
      <c r="I286" s="147" t="s">
        <v>219</v>
      </c>
      <c r="J286" s="147" t="s">
        <v>1150</v>
      </c>
      <c r="K286" s="147">
        <v>3041100015</v>
      </c>
      <c r="L286" s="147" t="s">
        <v>1186</v>
      </c>
    </row>
    <row r="287" spans="1:12">
      <c r="A287" s="73">
        <v>272</v>
      </c>
      <c r="B287" s="147" t="s">
        <v>45</v>
      </c>
      <c r="C287" s="78" t="s">
        <v>1044</v>
      </c>
      <c r="D287" s="147" t="s">
        <v>1045</v>
      </c>
      <c r="E287" s="163">
        <v>9.9542999999999999</v>
      </c>
      <c r="F287" s="150">
        <v>10</v>
      </c>
      <c r="G287" s="149">
        <f t="shared" si="5"/>
        <v>50000</v>
      </c>
      <c r="H287" s="78" t="s">
        <v>1151</v>
      </c>
      <c r="I287" s="147" t="s">
        <v>219</v>
      </c>
      <c r="J287" s="147" t="s">
        <v>1152</v>
      </c>
      <c r="K287" s="147">
        <v>3041100016</v>
      </c>
      <c r="L287" s="147" t="s">
        <v>1186</v>
      </c>
    </row>
    <row r="288" spans="1:12">
      <c r="A288" s="73">
        <v>273</v>
      </c>
      <c r="B288" s="147" t="s">
        <v>965</v>
      </c>
      <c r="C288" s="78" t="s">
        <v>1046</v>
      </c>
      <c r="D288" s="147" t="s">
        <v>1047</v>
      </c>
      <c r="E288" s="164">
        <v>33.146700000000003</v>
      </c>
      <c r="F288" s="150">
        <v>34</v>
      </c>
      <c r="G288" s="149">
        <f t="shared" si="5"/>
        <v>170000</v>
      </c>
      <c r="H288" s="78" t="s">
        <v>1153</v>
      </c>
      <c r="I288" s="147" t="s">
        <v>1154</v>
      </c>
      <c r="J288" s="147" t="s">
        <v>1155</v>
      </c>
      <c r="K288" s="147">
        <v>3041100017</v>
      </c>
      <c r="L288" s="147" t="s">
        <v>1186</v>
      </c>
    </row>
    <row r="289" spans="1:12">
      <c r="A289" s="73">
        <v>274</v>
      </c>
      <c r="B289" s="147" t="s">
        <v>45</v>
      </c>
      <c r="C289" s="78" t="s">
        <v>1048</v>
      </c>
      <c r="D289" s="147" t="s">
        <v>1049</v>
      </c>
      <c r="E289" s="163">
        <v>4.0811000000000002</v>
      </c>
      <c r="F289" s="150">
        <v>5</v>
      </c>
      <c r="G289" s="149">
        <f t="shared" si="5"/>
        <v>25000</v>
      </c>
      <c r="H289" s="78" t="s">
        <v>1156</v>
      </c>
      <c r="I289" s="147" t="s">
        <v>219</v>
      </c>
      <c r="J289" s="147" t="s">
        <v>1157</v>
      </c>
      <c r="K289" s="147">
        <v>3041100018</v>
      </c>
      <c r="L289" s="147" t="s">
        <v>1186</v>
      </c>
    </row>
    <row r="290" spans="1:12">
      <c r="A290" s="73">
        <v>275</v>
      </c>
      <c r="B290" s="147" t="s">
        <v>45</v>
      </c>
      <c r="C290" s="78" t="s">
        <v>1050</v>
      </c>
      <c r="D290" s="78" t="s">
        <v>1051</v>
      </c>
      <c r="E290" s="163">
        <v>6.3251999999999997</v>
      </c>
      <c r="F290" s="150">
        <v>7</v>
      </c>
      <c r="G290" s="149">
        <f t="shared" si="5"/>
        <v>35000</v>
      </c>
      <c r="H290" s="78" t="s">
        <v>1158</v>
      </c>
      <c r="I290" s="147" t="s">
        <v>219</v>
      </c>
      <c r="J290" s="147" t="s">
        <v>1159</v>
      </c>
      <c r="K290" s="147">
        <v>3041100019</v>
      </c>
      <c r="L290" s="147" t="s">
        <v>1186</v>
      </c>
    </row>
    <row r="291" spans="1:12">
      <c r="A291" s="73">
        <v>276</v>
      </c>
      <c r="B291" s="90" t="s">
        <v>25</v>
      </c>
      <c r="C291" s="73" t="s">
        <v>1052</v>
      </c>
      <c r="D291" s="73" t="s">
        <v>1053</v>
      </c>
      <c r="E291" s="166">
        <v>28.0154</v>
      </c>
      <c r="F291" s="150">
        <v>29</v>
      </c>
      <c r="G291" s="149">
        <f t="shared" si="5"/>
        <v>145000</v>
      </c>
      <c r="H291" s="73" t="s">
        <v>1160</v>
      </c>
      <c r="I291" s="90" t="s">
        <v>219</v>
      </c>
      <c r="J291" s="90" t="s">
        <v>1161</v>
      </c>
      <c r="K291" s="73">
        <v>3043800198</v>
      </c>
      <c r="L291" s="90" t="s">
        <v>1186</v>
      </c>
    </row>
    <row r="292" spans="1:12">
      <c r="A292" s="73">
        <v>277</v>
      </c>
      <c r="B292" s="90" t="s">
        <v>25</v>
      </c>
      <c r="C292" s="73" t="s">
        <v>1054</v>
      </c>
      <c r="D292" s="73" t="s">
        <v>1055</v>
      </c>
      <c r="E292" s="162">
        <v>14.101699999999999</v>
      </c>
      <c r="F292" s="150">
        <v>15</v>
      </c>
      <c r="G292" s="149">
        <f t="shared" si="5"/>
        <v>75000</v>
      </c>
      <c r="H292" s="73" t="s">
        <v>1162</v>
      </c>
      <c r="I292" s="90" t="s">
        <v>219</v>
      </c>
      <c r="J292" s="90" t="s">
        <v>1163</v>
      </c>
      <c r="K292" s="73">
        <v>3043800199</v>
      </c>
      <c r="L292" s="90" t="s">
        <v>1186</v>
      </c>
    </row>
    <row r="293" spans="1:12">
      <c r="A293" s="73">
        <v>278</v>
      </c>
      <c r="B293" s="90" t="s">
        <v>25</v>
      </c>
      <c r="C293" s="73" t="s">
        <v>1056</v>
      </c>
      <c r="D293" s="73" t="s">
        <v>1057</v>
      </c>
      <c r="E293" s="162">
        <v>29.939299999999999</v>
      </c>
      <c r="F293" s="150">
        <v>30</v>
      </c>
      <c r="G293" s="149">
        <f t="shared" si="5"/>
        <v>150000</v>
      </c>
      <c r="H293" s="73" t="s">
        <v>1164</v>
      </c>
      <c r="I293" s="90" t="s">
        <v>219</v>
      </c>
      <c r="J293" s="90" t="s">
        <v>1165</v>
      </c>
      <c r="K293" s="73">
        <v>3043800200</v>
      </c>
      <c r="L293" s="90" t="s">
        <v>1186</v>
      </c>
    </row>
    <row r="294" spans="1:12">
      <c r="A294" s="73">
        <v>279</v>
      </c>
      <c r="B294" s="90" t="s">
        <v>25</v>
      </c>
      <c r="C294" s="73" t="s">
        <v>1058</v>
      </c>
      <c r="D294" s="73" t="s">
        <v>1059</v>
      </c>
      <c r="E294" s="162">
        <v>6.2384000000000004</v>
      </c>
      <c r="F294" s="150">
        <v>7</v>
      </c>
      <c r="G294" s="149">
        <f t="shared" si="5"/>
        <v>35000</v>
      </c>
      <c r="H294" s="73" t="s">
        <v>1166</v>
      </c>
      <c r="I294" s="90" t="s">
        <v>219</v>
      </c>
      <c r="J294" s="90" t="s">
        <v>1167</v>
      </c>
      <c r="K294" s="73">
        <v>3043800201</v>
      </c>
      <c r="L294" s="90" t="s">
        <v>1186</v>
      </c>
    </row>
    <row r="295" spans="1:12">
      <c r="A295" s="73">
        <v>280</v>
      </c>
      <c r="B295" s="90" t="s">
        <v>25</v>
      </c>
      <c r="C295" s="73" t="s">
        <v>1060</v>
      </c>
      <c r="D295" s="73" t="s">
        <v>1061</v>
      </c>
      <c r="E295" s="162">
        <v>14.307499999999999</v>
      </c>
      <c r="F295" s="150">
        <v>15</v>
      </c>
      <c r="G295" s="149">
        <f t="shared" si="5"/>
        <v>75000</v>
      </c>
      <c r="H295" s="73" t="s">
        <v>1168</v>
      </c>
      <c r="I295" s="90" t="s">
        <v>219</v>
      </c>
      <c r="J295" s="90" t="s">
        <v>1169</v>
      </c>
      <c r="K295" s="73">
        <v>3043800202</v>
      </c>
      <c r="L295" s="90" t="s">
        <v>1186</v>
      </c>
    </row>
    <row r="296" spans="1:12">
      <c r="A296" s="73">
        <v>281</v>
      </c>
      <c r="B296" s="90" t="s">
        <v>25</v>
      </c>
      <c r="C296" s="73" t="s">
        <v>1062</v>
      </c>
      <c r="D296" s="73" t="s">
        <v>1063</v>
      </c>
      <c r="E296" s="90">
        <v>10.1654</v>
      </c>
      <c r="F296" s="150">
        <v>11</v>
      </c>
      <c r="G296" s="149">
        <f t="shared" si="5"/>
        <v>55000</v>
      </c>
      <c r="H296" s="73" t="s">
        <v>1170</v>
      </c>
      <c r="I296" s="90" t="s">
        <v>219</v>
      </c>
      <c r="J296" s="90" t="s">
        <v>1171</v>
      </c>
      <c r="K296" s="73">
        <v>3043800203</v>
      </c>
      <c r="L296" s="90" t="s">
        <v>1186</v>
      </c>
    </row>
    <row r="297" spans="1:12">
      <c r="A297" s="73">
        <v>282</v>
      </c>
      <c r="B297" s="90" t="s">
        <v>964</v>
      </c>
      <c r="C297" s="73" t="s">
        <v>1064</v>
      </c>
      <c r="D297" s="73" t="s">
        <v>1065</v>
      </c>
      <c r="E297" s="90">
        <v>24.542200000000001</v>
      </c>
      <c r="F297" s="150">
        <v>25</v>
      </c>
      <c r="G297" s="149">
        <f t="shared" si="5"/>
        <v>125000</v>
      </c>
      <c r="H297" s="73" t="s">
        <v>1172</v>
      </c>
      <c r="I297" s="90" t="s">
        <v>219</v>
      </c>
      <c r="J297" s="90" t="s">
        <v>1173</v>
      </c>
      <c r="K297" s="73">
        <v>3043800204</v>
      </c>
      <c r="L297" s="90" t="s">
        <v>1186</v>
      </c>
    </row>
    <row r="298" spans="1:12">
      <c r="A298" s="73">
        <v>283</v>
      </c>
      <c r="B298" s="90" t="s">
        <v>964</v>
      </c>
      <c r="C298" s="73" t="s">
        <v>1066</v>
      </c>
      <c r="D298" s="93" t="s">
        <v>1067</v>
      </c>
      <c r="E298" s="73">
        <v>39.330399999999997</v>
      </c>
      <c r="F298" s="150">
        <v>40</v>
      </c>
      <c r="G298" s="149">
        <f t="shared" si="5"/>
        <v>200000</v>
      </c>
      <c r="H298" s="73" t="s">
        <v>1174</v>
      </c>
      <c r="I298" s="90" t="s">
        <v>219</v>
      </c>
      <c r="J298" s="90" t="s">
        <v>1175</v>
      </c>
      <c r="K298" s="73">
        <v>3043800205</v>
      </c>
      <c r="L298" s="90" t="s">
        <v>1186</v>
      </c>
    </row>
    <row r="299" spans="1:12">
      <c r="A299" s="73">
        <v>284</v>
      </c>
      <c r="B299" s="90" t="s">
        <v>964</v>
      </c>
      <c r="C299" s="73" t="s">
        <v>1068</v>
      </c>
      <c r="D299" s="73" t="s">
        <v>1069</v>
      </c>
      <c r="E299" s="90">
        <v>7.8654999999999999</v>
      </c>
      <c r="F299" s="150">
        <v>8</v>
      </c>
      <c r="G299" s="149">
        <f t="shared" si="5"/>
        <v>40000</v>
      </c>
      <c r="H299" s="73" t="s">
        <v>1176</v>
      </c>
      <c r="I299" s="90" t="s">
        <v>219</v>
      </c>
      <c r="J299" s="90" t="s">
        <v>1177</v>
      </c>
      <c r="K299" s="73">
        <v>3043800206</v>
      </c>
      <c r="L299" s="90" t="s">
        <v>1186</v>
      </c>
    </row>
    <row r="300" spans="1:12" ht="12" thickBot="1">
      <c r="A300" s="73">
        <v>285</v>
      </c>
      <c r="B300" s="90" t="s">
        <v>25</v>
      </c>
      <c r="C300" s="73" t="s">
        <v>1070</v>
      </c>
      <c r="D300" s="73" t="s">
        <v>1071</v>
      </c>
      <c r="E300" s="90">
        <v>118.06059999999999</v>
      </c>
      <c r="F300" s="150">
        <v>119</v>
      </c>
      <c r="G300" s="149">
        <f t="shared" si="5"/>
        <v>595000</v>
      </c>
      <c r="H300" s="73" t="s">
        <v>1178</v>
      </c>
      <c r="I300" s="90" t="s">
        <v>219</v>
      </c>
      <c r="J300" s="90" t="s">
        <v>1179</v>
      </c>
      <c r="K300" s="73">
        <v>3043800207</v>
      </c>
      <c r="L300" s="90" t="s">
        <v>1186</v>
      </c>
    </row>
    <row r="301" spans="1:12" ht="13.5" thickBot="1">
      <c r="B301" s="436"/>
      <c r="C301" s="437"/>
      <c r="D301" s="181" t="s">
        <v>1191</v>
      </c>
      <c r="E301" s="182">
        <f>SUM(E250:E300)</f>
        <v>1235.8459000000005</v>
      </c>
      <c r="F301" s="182"/>
      <c r="G301" s="183">
        <f>SUM(G250:G300)</f>
        <v>6310000</v>
      </c>
      <c r="H301" s="335">
        <f>COUNTA(H250:H300)</f>
        <v>51</v>
      </c>
      <c r="I301" s="333"/>
      <c r="J301" s="338">
        <f>COUNTA(J250:J300)</f>
        <v>51</v>
      </c>
      <c r="K301" s="333"/>
      <c r="L301" s="333"/>
    </row>
    <row r="302" spans="1:12" ht="13.5" thickBot="1">
      <c r="B302" s="330"/>
      <c r="C302" s="331"/>
      <c r="D302" s="181"/>
      <c r="E302" s="339">
        <v>1235.8459000000005</v>
      </c>
      <c r="F302" s="182"/>
      <c r="G302" s="183"/>
      <c r="H302" s="332"/>
      <c r="I302" s="330"/>
      <c r="J302" s="330"/>
      <c r="K302" s="330"/>
      <c r="L302" s="330"/>
    </row>
    <row r="303" spans="1:12" customFormat="1" ht="16.5" thickBot="1">
      <c r="A303" s="441" t="s">
        <v>1319</v>
      </c>
      <c r="B303" s="441"/>
      <c r="C303" s="441"/>
      <c r="D303" s="441"/>
      <c r="E303" s="441"/>
      <c r="F303" s="441"/>
      <c r="G303" s="441"/>
      <c r="H303" s="441"/>
      <c r="I303" s="441"/>
      <c r="J303" s="441"/>
      <c r="K303" s="441"/>
      <c r="L303" s="441"/>
    </row>
    <row r="304" spans="1:12" customFormat="1" ht="13.9" customHeight="1">
      <c r="A304" s="81" t="s">
        <v>0</v>
      </c>
      <c r="B304" s="81" t="s">
        <v>2</v>
      </c>
      <c r="C304" s="81" t="s">
        <v>1</v>
      </c>
      <c r="D304" s="81" t="s">
        <v>1247</v>
      </c>
      <c r="E304" s="81" t="s">
        <v>1008</v>
      </c>
      <c r="F304" s="81" t="s">
        <v>1009</v>
      </c>
      <c r="G304" s="81" t="s">
        <v>4</v>
      </c>
      <c r="H304" s="81" t="s">
        <v>274</v>
      </c>
      <c r="I304" s="82" t="s">
        <v>3</v>
      </c>
      <c r="J304" s="81" t="s">
        <v>5</v>
      </c>
      <c r="K304" s="82" t="s">
        <v>6</v>
      </c>
      <c r="L304" s="82" t="s">
        <v>7</v>
      </c>
    </row>
    <row r="305" spans="1:12" s="78" customFormat="1">
      <c r="A305" s="78">
        <v>1</v>
      </c>
      <c r="B305" s="78" t="s">
        <v>1248</v>
      </c>
      <c r="C305" s="78" t="s">
        <v>1249</v>
      </c>
      <c r="D305" s="78" t="s">
        <v>1250</v>
      </c>
      <c r="E305" s="148">
        <v>21.248999999999999</v>
      </c>
      <c r="F305" s="148">
        <f>ROUNDUP(E305,0)</f>
        <v>22</v>
      </c>
      <c r="G305" s="225">
        <f>F305*5000</f>
        <v>110000</v>
      </c>
      <c r="H305" s="78">
        <v>414</v>
      </c>
      <c r="I305" s="78" t="s">
        <v>409</v>
      </c>
      <c r="J305" s="78">
        <v>3875</v>
      </c>
      <c r="K305" s="78">
        <v>3038200057</v>
      </c>
      <c r="L305" s="78" t="s">
        <v>1251</v>
      </c>
    </row>
    <row r="306" spans="1:12" s="78" customFormat="1">
      <c r="A306" s="78">
        <v>2</v>
      </c>
      <c r="B306" s="78" t="s">
        <v>1252</v>
      </c>
      <c r="C306" s="78" t="s">
        <v>1253</v>
      </c>
      <c r="D306" s="78" t="s">
        <v>1254</v>
      </c>
      <c r="E306" s="148">
        <v>6.6440000000000001</v>
      </c>
      <c r="F306" s="148">
        <f>ROUNDUP(E306,0)</f>
        <v>7</v>
      </c>
      <c r="G306" s="225">
        <f t="shared" ref="G306:G328" si="6">F306*5000</f>
        <v>35000</v>
      </c>
      <c r="H306" s="78">
        <v>416</v>
      </c>
      <c r="I306" s="78" t="s">
        <v>409</v>
      </c>
      <c r="J306" s="78">
        <v>3874</v>
      </c>
      <c r="K306" s="78">
        <v>3038200058</v>
      </c>
      <c r="L306" s="78" t="s">
        <v>1251</v>
      </c>
    </row>
    <row r="307" spans="1:12" s="78" customFormat="1">
      <c r="A307" s="78">
        <v>3</v>
      </c>
      <c r="B307" s="78" t="s">
        <v>1255</v>
      </c>
      <c r="C307" s="78" t="s">
        <v>1256</v>
      </c>
      <c r="D307" s="78" t="s">
        <v>1257</v>
      </c>
      <c r="E307" s="148">
        <v>46.535200000000003</v>
      </c>
      <c r="F307" s="148">
        <f t="shared" ref="F307:F328" si="7">ROUNDUP(E307,0)</f>
        <v>47</v>
      </c>
      <c r="G307" s="225">
        <f t="shared" si="6"/>
        <v>235000</v>
      </c>
      <c r="H307" s="78">
        <v>417</v>
      </c>
      <c r="I307" s="78" t="s">
        <v>409</v>
      </c>
      <c r="J307" s="78">
        <v>2044</v>
      </c>
      <c r="K307" s="78">
        <v>3038200059</v>
      </c>
      <c r="L307" s="78" t="s">
        <v>1251</v>
      </c>
    </row>
    <row r="308" spans="1:12" s="73" customFormat="1">
      <c r="A308" s="73">
        <v>4</v>
      </c>
      <c r="B308" s="73" t="s">
        <v>1258</v>
      </c>
      <c r="C308" s="73" t="s">
        <v>1256</v>
      </c>
      <c r="D308" s="73" t="s">
        <v>1259</v>
      </c>
      <c r="E308" s="74">
        <v>493.85809999999998</v>
      </c>
      <c r="F308" s="148">
        <f t="shared" si="7"/>
        <v>494</v>
      </c>
      <c r="G308" s="226">
        <f t="shared" si="6"/>
        <v>2470000</v>
      </c>
      <c r="H308" s="73">
        <v>418</v>
      </c>
      <c r="I308" s="73" t="s">
        <v>409</v>
      </c>
      <c r="J308" s="73">
        <v>2045</v>
      </c>
      <c r="K308" s="73">
        <v>3038200060</v>
      </c>
      <c r="L308" s="73" t="s">
        <v>1251</v>
      </c>
    </row>
    <row r="309" spans="1:12" s="73" customFormat="1">
      <c r="A309" s="73">
        <v>5</v>
      </c>
      <c r="B309" s="73" t="s">
        <v>1260</v>
      </c>
      <c r="C309" s="73" t="s">
        <v>1261</v>
      </c>
      <c r="D309" s="73" t="s">
        <v>1262</v>
      </c>
      <c r="E309" s="74">
        <v>12.051600000000001</v>
      </c>
      <c r="F309" s="148">
        <f t="shared" si="7"/>
        <v>13</v>
      </c>
      <c r="G309" s="226">
        <f t="shared" si="6"/>
        <v>65000</v>
      </c>
      <c r="H309" s="73">
        <v>419</v>
      </c>
      <c r="I309" s="73" t="s">
        <v>409</v>
      </c>
      <c r="J309" s="73">
        <v>2046</v>
      </c>
      <c r="K309" s="73">
        <v>3147800004</v>
      </c>
      <c r="L309" s="73" t="s">
        <v>1251</v>
      </c>
    </row>
    <row r="310" spans="1:12" s="73" customFormat="1">
      <c r="A310" s="73">
        <v>6</v>
      </c>
      <c r="B310" s="73" t="s">
        <v>1263</v>
      </c>
      <c r="C310" s="73" t="s">
        <v>1264</v>
      </c>
      <c r="D310" s="73" t="s">
        <v>1265</v>
      </c>
      <c r="E310" s="74">
        <v>53.403700000000001</v>
      </c>
      <c r="F310" s="148">
        <f t="shared" si="7"/>
        <v>54</v>
      </c>
      <c r="G310" s="226">
        <f t="shared" si="6"/>
        <v>270000</v>
      </c>
      <c r="H310" s="73">
        <v>420</v>
      </c>
      <c r="I310" s="73" t="s">
        <v>409</v>
      </c>
      <c r="J310" s="73">
        <v>2047</v>
      </c>
      <c r="K310" s="73">
        <v>3147800005</v>
      </c>
      <c r="L310" s="73" t="s">
        <v>1251</v>
      </c>
    </row>
    <row r="311" spans="1:12" s="73" customFormat="1">
      <c r="A311" s="73">
        <v>7</v>
      </c>
      <c r="B311" s="73" t="s">
        <v>1263</v>
      </c>
      <c r="C311" s="73" t="s">
        <v>1266</v>
      </c>
      <c r="D311" s="73" t="s">
        <v>1265</v>
      </c>
      <c r="E311" s="74">
        <v>43.898899999999998</v>
      </c>
      <c r="F311" s="148">
        <f t="shared" si="7"/>
        <v>44</v>
      </c>
      <c r="G311" s="226">
        <f t="shared" si="6"/>
        <v>220000</v>
      </c>
      <c r="H311" s="73">
        <v>420</v>
      </c>
      <c r="I311" s="73" t="s">
        <v>409</v>
      </c>
      <c r="J311" s="73">
        <v>2048</v>
      </c>
      <c r="K311" s="73">
        <v>3147800005</v>
      </c>
      <c r="L311" s="73" t="s">
        <v>1251</v>
      </c>
    </row>
    <row r="312" spans="1:12" s="73" customFormat="1">
      <c r="A312" s="73">
        <v>8</v>
      </c>
      <c r="B312" s="73" t="s">
        <v>1267</v>
      </c>
      <c r="C312" s="73" t="s">
        <v>1268</v>
      </c>
      <c r="D312" s="73" t="s">
        <v>1269</v>
      </c>
      <c r="E312" s="74">
        <v>225.05629999999999</v>
      </c>
      <c r="F312" s="148">
        <f t="shared" si="7"/>
        <v>226</v>
      </c>
      <c r="G312" s="226">
        <f t="shared" si="6"/>
        <v>1130000</v>
      </c>
      <c r="H312" s="73">
        <v>422</v>
      </c>
      <c r="I312" s="73" t="s">
        <v>409</v>
      </c>
      <c r="J312" s="73">
        <v>2049</v>
      </c>
      <c r="K312" s="73">
        <v>3147800007</v>
      </c>
      <c r="L312" s="73" t="s">
        <v>1251</v>
      </c>
    </row>
    <row r="313" spans="1:12" s="73" customFormat="1">
      <c r="A313" s="73">
        <v>9</v>
      </c>
      <c r="B313" s="73" t="s">
        <v>1270</v>
      </c>
      <c r="C313" s="73" t="s">
        <v>1268</v>
      </c>
      <c r="D313" s="73" t="s">
        <v>1271</v>
      </c>
      <c r="E313" s="74">
        <v>19.043600000000001</v>
      </c>
      <c r="F313" s="148">
        <f t="shared" si="7"/>
        <v>20</v>
      </c>
      <c r="G313" s="226">
        <f t="shared" si="6"/>
        <v>100000</v>
      </c>
      <c r="H313" s="73">
        <v>423</v>
      </c>
      <c r="I313" s="73" t="s">
        <v>409</v>
      </c>
      <c r="J313" s="73">
        <v>1692</v>
      </c>
      <c r="K313" s="73">
        <v>3147700011</v>
      </c>
      <c r="L313" s="73" t="s">
        <v>1251</v>
      </c>
    </row>
    <row r="314" spans="1:12" s="78" customFormat="1" ht="16.149999999999999" customHeight="1">
      <c r="A314" s="78">
        <v>10</v>
      </c>
      <c r="B314" s="78" t="s">
        <v>1272</v>
      </c>
      <c r="C314" s="78" t="s">
        <v>1273</v>
      </c>
      <c r="D314" s="78" t="s">
        <v>1274</v>
      </c>
      <c r="E314" s="148">
        <v>200.36609999999999</v>
      </c>
      <c r="F314" s="148">
        <f t="shared" si="7"/>
        <v>201</v>
      </c>
      <c r="G314" s="225">
        <f t="shared" si="6"/>
        <v>1005000</v>
      </c>
      <c r="H314" s="78" t="s">
        <v>1275</v>
      </c>
      <c r="I314" s="78" t="s">
        <v>1276</v>
      </c>
    </row>
    <row r="315" spans="1:12" s="78" customFormat="1" ht="15" customHeight="1">
      <c r="A315" s="78">
        <v>11</v>
      </c>
      <c r="B315" s="78" t="s">
        <v>1272</v>
      </c>
      <c r="C315" s="78" t="s">
        <v>1273</v>
      </c>
      <c r="D315" s="78" t="s">
        <v>1277</v>
      </c>
      <c r="E315" s="148">
        <v>122.4002</v>
      </c>
      <c r="F315" s="148">
        <f t="shared" si="7"/>
        <v>123</v>
      </c>
      <c r="G315" s="225">
        <f t="shared" si="6"/>
        <v>615000</v>
      </c>
      <c r="H315" s="78" t="s">
        <v>1278</v>
      </c>
      <c r="I315" s="78" t="s">
        <v>1276</v>
      </c>
    </row>
    <row r="316" spans="1:12" s="78" customFormat="1" ht="16.899999999999999" customHeight="1">
      <c r="A316" s="78">
        <v>12</v>
      </c>
      <c r="B316" s="78" t="s">
        <v>1279</v>
      </c>
      <c r="C316" s="78" t="s">
        <v>1256</v>
      </c>
      <c r="D316" s="78" t="s">
        <v>1280</v>
      </c>
      <c r="E316" s="148">
        <v>55.142200000000003</v>
      </c>
      <c r="F316" s="148">
        <f t="shared" si="7"/>
        <v>56</v>
      </c>
      <c r="G316" s="225">
        <f t="shared" si="6"/>
        <v>280000</v>
      </c>
      <c r="H316" s="78" t="s">
        <v>1281</v>
      </c>
      <c r="I316" s="78" t="s">
        <v>1282</v>
      </c>
      <c r="J316" s="78" t="s">
        <v>1283</v>
      </c>
    </row>
    <row r="317" spans="1:12" s="73" customFormat="1" ht="16.899999999999999" customHeight="1">
      <c r="A317" s="73">
        <v>13</v>
      </c>
      <c r="B317" s="73" t="s">
        <v>1279</v>
      </c>
      <c r="C317" s="73" t="s">
        <v>1256</v>
      </c>
      <c r="D317" s="73" t="s">
        <v>1284</v>
      </c>
      <c r="E317" s="74">
        <v>339.39620000000002</v>
      </c>
      <c r="F317" s="148">
        <f t="shared" si="7"/>
        <v>340</v>
      </c>
      <c r="G317" s="226">
        <f t="shared" si="6"/>
        <v>1700000</v>
      </c>
      <c r="H317" s="73" t="s">
        <v>1285</v>
      </c>
      <c r="I317" s="73" t="s">
        <v>1282</v>
      </c>
      <c r="J317" s="73" t="s">
        <v>1286</v>
      </c>
    </row>
    <row r="318" spans="1:12" s="73" customFormat="1" ht="16.899999999999999" customHeight="1">
      <c r="A318" s="73">
        <v>14</v>
      </c>
      <c r="B318" s="73" t="s">
        <v>1287</v>
      </c>
      <c r="C318" s="73" t="s">
        <v>1256</v>
      </c>
      <c r="D318" s="73" t="s">
        <v>1288</v>
      </c>
      <c r="E318" s="74">
        <v>10.4933</v>
      </c>
      <c r="F318" s="148">
        <f>ROUNDUP(E318,0)</f>
        <v>11</v>
      </c>
      <c r="G318" s="226">
        <f t="shared" si="6"/>
        <v>55000</v>
      </c>
      <c r="H318" s="73" t="s">
        <v>1289</v>
      </c>
      <c r="I318" s="73" t="s">
        <v>1276</v>
      </c>
      <c r="J318" s="73" t="s">
        <v>1290</v>
      </c>
    </row>
    <row r="319" spans="1:12" s="73" customFormat="1" ht="16.899999999999999" customHeight="1">
      <c r="A319" s="73">
        <v>15</v>
      </c>
      <c r="B319" s="73" t="s">
        <v>1291</v>
      </c>
      <c r="C319" s="73" t="s">
        <v>1292</v>
      </c>
      <c r="D319" s="73" t="s">
        <v>1293</v>
      </c>
      <c r="E319" s="74">
        <v>134.49180000000001</v>
      </c>
      <c r="F319" s="148">
        <f t="shared" si="7"/>
        <v>135</v>
      </c>
      <c r="G319" s="226">
        <f t="shared" si="6"/>
        <v>675000</v>
      </c>
      <c r="H319" s="73" t="s">
        <v>1294</v>
      </c>
      <c r="I319" s="73" t="s">
        <v>1276</v>
      </c>
      <c r="J319" s="73" t="s">
        <v>1295</v>
      </c>
    </row>
    <row r="320" spans="1:12" s="73" customFormat="1" ht="15" customHeight="1">
      <c r="A320" s="73">
        <v>16</v>
      </c>
      <c r="B320" s="73" t="s">
        <v>1296</v>
      </c>
      <c r="C320" s="73" t="s">
        <v>1292</v>
      </c>
      <c r="D320" s="73" t="s">
        <v>1297</v>
      </c>
      <c r="E320" s="74">
        <v>72.251000000000005</v>
      </c>
      <c r="F320" s="148">
        <f t="shared" si="7"/>
        <v>73</v>
      </c>
      <c r="G320" s="226">
        <f t="shared" si="6"/>
        <v>365000</v>
      </c>
      <c r="H320" s="73" t="s">
        <v>1298</v>
      </c>
      <c r="I320" s="73" t="s">
        <v>1276</v>
      </c>
      <c r="J320" s="73" t="s">
        <v>1299</v>
      </c>
    </row>
    <row r="321" spans="1:13" s="73" customFormat="1" ht="15" customHeight="1">
      <c r="A321" s="73">
        <v>17</v>
      </c>
      <c r="B321" s="73" t="s">
        <v>1300</v>
      </c>
      <c r="C321" s="73" t="s">
        <v>1268</v>
      </c>
      <c r="D321" s="73" t="s">
        <v>1301</v>
      </c>
      <c r="E321" s="74">
        <v>238.08150000000001</v>
      </c>
      <c r="F321" s="148">
        <f t="shared" si="7"/>
        <v>239</v>
      </c>
      <c r="G321" s="226">
        <f t="shared" si="6"/>
        <v>1195000</v>
      </c>
      <c r="H321" s="73" t="s">
        <v>1302</v>
      </c>
      <c r="I321" s="73" t="s">
        <v>1276</v>
      </c>
      <c r="J321" s="73" t="s">
        <v>1303</v>
      </c>
    </row>
    <row r="322" spans="1:13" s="73" customFormat="1" ht="15" customHeight="1">
      <c r="A322" s="73">
        <v>18</v>
      </c>
      <c r="B322" s="73" t="s">
        <v>1304</v>
      </c>
      <c r="C322" s="73" t="s">
        <v>1268</v>
      </c>
      <c r="D322" s="73" t="s">
        <v>1305</v>
      </c>
      <c r="E322" s="74">
        <v>91.643299999999996</v>
      </c>
      <c r="F322" s="148">
        <f t="shared" si="7"/>
        <v>92</v>
      </c>
      <c r="G322" s="226">
        <f t="shared" si="6"/>
        <v>460000</v>
      </c>
      <c r="H322" s="73" t="s">
        <v>1306</v>
      </c>
      <c r="I322" s="73" t="s">
        <v>1276</v>
      </c>
      <c r="J322" s="73" t="s">
        <v>1307</v>
      </c>
    </row>
    <row r="323" spans="1:13" s="78" customFormat="1" ht="15" customHeight="1">
      <c r="A323" s="78">
        <v>19</v>
      </c>
      <c r="B323" s="78" t="s">
        <v>1308</v>
      </c>
      <c r="C323" s="78" t="s">
        <v>1268</v>
      </c>
      <c r="D323" s="78" t="s">
        <v>1309</v>
      </c>
      <c r="E323" s="148">
        <v>53.487200000000001</v>
      </c>
      <c r="F323" s="148">
        <f t="shared" si="7"/>
        <v>54</v>
      </c>
      <c r="G323" s="225">
        <f t="shared" si="6"/>
        <v>270000</v>
      </c>
      <c r="H323" s="78" t="s">
        <v>1310</v>
      </c>
      <c r="I323" s="78" t="s">
        <v>1276</v>
      </c>
      <c r="J323" s="78" t="s">
        <v>1311</v>
      </c>
    </row>
    <row r="324" spans="1:13" s="78" customFormat="1" ht="15" customHeight="1">
      <c r="A324" s="78">
        <v>20</v>
      </c>
      <c r="B324" s="78" t="s">
        <v>1308</v>
      </c>
      <c r="C324" s="78" t="s">
        <v>1268</v>
      </c>
      <c r="D324" s="78" t="s">
        <v>1312</v>
      </c>
      <c r="E324" s="148">
        <v>42.325499999999998</v>
      </c>
      <c r="F324" s="148">
        <f t="shared" si="7"/>
        <v>43</v>
      </c>
      <c r="G324" s="225">
        <f t="shared" si="6"/>
        <v>215000</v>
      </c>
      <c r="H324" s="78" t="s">
        <v>1313</v>
      </c>
      <c r="I324" s="78" t="s">
        <v>1276</v>
      </c>
      <c r="J324" s="78" t="s">
        <v>1314</v>
      </c>
    </row>
    <row r="325" spans="1:13" s="78" customFormat="1" ht="15" customHeight="1">
      <c r="A325" s="78">
        <v>21</v>
      </c>
      <c r="B325" s="73" t="s">
        <v>1388</v>
      </c>
      <c r="C325" s="73" t="s">
        <v>1391</v>
      </c>
      <c r="D325" s="73" t="s">
        <v>1394</v>
      </c>
      <c r="E325" s="74">
        <v>11.159000000000001</v>
      </c>
      <c r="F325" s="74">
        <f>ROUNDUP(E325,0)</f>
        <v>12</v>
      </c>
      <c r="G325" s="226">
        <f t="shared" si="6"/>
        <v>60000</v>
      </c>
      <c r="H325" s="73" t="s">
        <v>1396</v>
      </c>
      <c r="I325" s="73" t="s">
        <v>1397</v>
      </c>
      <c r="J325" s="73" t="s">
        <v>1400</v>
      </c>
      <c r="K325" s="73" t="s">
        <v>1401</v>
      </c>
      <c r="L325" s="73" t="s">
        <v>1402</v>
      </c>
    </row>
    <row r="326" spans="1:13" s="78" customFormat="1" ht="15" customHeight="1">
      <c r="A326" s="78">
        <v>22</v>
      </c>
      <c r="B326" s="73" t="s">
        <v>1389</v>
      </c>
      <c r="C326" s="73" t="s">
        <v>1392</v>
      </c>
      <c r="D326" s="73" t="s">
        <v>1389</v>
      </c>
      <c r="E326" s="74">
        <v>21.547000000000001</v>
      </c>
      <c r="F326" s="74">
        <f>ROUNDUP(E326,0)</f>
        <v>22</v>
      </c>
      <c r="G326" s="226">
        <f t="shared" si="6"/>
        <v>110000</v>
      </c>
      <c r="H326" s="73" t="s">
        <v>1398</v>
      </c>
      <c r="I326" s="73" t="s">
        <v>1397</v>
      </c>
      <c r="J326" s="73" t="s">
        <v>1403</v>
      </c>
      <c r="K326" s="73" t="s">
        <v>1404</v>
      </c>
      <c r="L326" s="73" t="s">
        <v>1402</v>
      </c>
    </row>
    <row r="327" spans="1:13" s="78" customFormat="1" ht="15" customHeight="1">
      <c r="A327" s="78">
        <v>23</v>
      </c>
      <c r="B327" s="78" t="s">
        <v>1390</v>
      </c>
      <c r="C327" s="78" t="s">
        <v>1393</v>
      </c>
      <c r="D327" s="78" t="s">
        <v>1395</v>
      </c>
      <c r="E327" s="148">
        <v>7.0350000000000001</v>
      </c>
      <c r="F327" s="148">
        <f t="shared" ref="F327" si="8">E327</f>
        <v>7.0350000000000001</v>
      </c>
      <c r="G327" s="225">
        <f t="shared" si="6"/>
        <v>35175</v>
      </c>
      <c r="H327" s="78" t="s">
        <v>1399</v>
      </c>
      <c r="I327" s="78" t="s">
        <v>1397</v>
      </c>
      <c r="J327" s="78">
        <v>736</v>
      </c>
      <c r="K327" s="78" t="s">
        <v>1405</v>
      </c>
      <c r="L327" s="78" t="s">
        <v>1402</v>
      </c>
    </row>
    <row r="328" spans="1:13" s="78" customFormat="1" ht="15" customHeight="1">
      <c r="A328" s="78">
        <v>24</v>
      </c>
      <c r="B328" s="78" t="s">
        <v>1315</v>
      </c>
      <c r="C328" s="78" t="s">
        <v>1268</v>
      </c>
      <c r="D328" s="78" t="s">
        <v>1316</v>
      </c>
      <c r="E328" s="148">
        <v>17.1861</v>
      </c>
      <c r="F328" s="148">
        <f t="shared" si="7"/>
        <v>18</v>
      </c>
      <c r="G328" s="225">
        <f t="shared" si="6"/>
        <v>90000</v>
      </c>
      <c r="H328" s="78" t="s">
        <v>1317</v>
      </c>
      <c r="I328" s="78" t="s">
        <v>1276</v>
      </c>
      <c r="J328" s="78" t="s">
        <v>1318</v>
      </c>
    </row>
    <row r="329" spans="1:13" customFormat="1" ht="15.75" thickBot="1">
      <c r="A329" s="80"/>
      <c r="B329" s="436"/>
      <c r="C329" s="437"/>
      <c r="D329" s="184" t="s">
        <v>1191</v>
      </c>
      <c r="E329" s="185">
        <f>SUM(E305:E328)</f>
        <v>2338.7457999999997</v>
      </c>
      <c r="F329" s="185"/>
      <c r="G329" s="186">
        <f>SUM(G305:G328)</f>
        <v>11765175</v>
      </c>
      <c r="H329" s="335">
        <f>COUNTA(H305:H328)</f>
        <v>24</v>
      </c>
      <c r="I329" s="333"/>
      <c r="J329" s="333">
        <f>COUNTA(J305:J328)</f>
        <v>22</v>
      </c>
      <c r="K329" s="333"/>
      <c r="L329" s="333"/>
      <c r="M329">
        <v>2338.7457999999997</v>
      </c>
    </row>
    <row r="330" spans="1:13" customFormat="1" ht="15.75" thickBot="1">
      <c r="A330" s="80"/>
      <c r="B330" s="330"/>
      <c r="C330" s="331"/>
      <c r="D330" s="184"/>
      <c r="E330" s="185"/>
      <c r="F330" s="185"/>
      <c r="G330" s="186"/>
      <c r="H330" s="332"/>
      <c r="I330" s="330"/>
      <c r="J330" s="334">
        <v>24</v>
      </c>
      <c r="K330" s="330"/>
      <c r="L330" s="330"/>
      <c r="M330">
        <v>196.84960000000001</v>
      </c>
    </row>
    <row r="331" spans="1:13" s="222" customFormat="1" ht="16.5" thickBot="1">
      <c r="A331" s="441" t="s">
        <v>1320</v>
      </c>
      <c r="B331" s="441"/>
      <c r="C331" s="441"/>
      <c r="D331" s="441"/>
      <c r="E331" s="441"/>
      <c r="F331" s="441"/>
      <c r="G331" s="441"/>
      <c r="H331" s="441"/>
      <c r="I331" s="441"/>
      <c r="J331" s="441"/>
      <c r="K331" s="441"/>
      <c r="L331" s="441"/>
      <c r="M331" s="319">
        <f>SUM(M329:M330)</f>
        <v>2535.5953999999997</v>
      </c>
    </row>
    <row r="332" spans="1:13" s="222" customFormat="1" ht="12.75" thickBot="1">
      <c r="A332" s="223" t="s">
        <v>0</v>
      </c>
      <c r="B332" s="223" t="s">
        <v>2</v>
      </c>
      <c r="C332" s="223" t="s">
        <v>1</v>
      </c>
      <c r="D332" s="223" t="s">
        <v>1247</v>
      </c>
      <c r="E332" s="223" t="s">
        <v>1008</v>
      </c>
      <c r="F332" s="223" t="s">
        <v>1009</v>
      </c>
      <c r="G332" s="223" t="s">
        <v>4</v>
      </c>
      <c r="H332" s="223" t="s">
        <v>274</v>
      </c>
      <c r="I332" s="224" t="s">
        <v>3</v>
      </c>
      <c r="J332" s="223" t="s">
        <v>5</v>
      </c>
      <c r="K332" s="224" t="s">
        <v>6</v>
      </c>
      <c r="L332" s="224" t="s">
        <v>7</v>
      </c>
      <c r="M332" s="337">
        <v>2535.5953999999997</v>
      </c>
    </row>
    <row r="333" spans="1:13" s="78" customFormat="1">
      <c r="A333" s="78">
        <v>1</v>
      </c>
      <c r="B333" s="78" t="s">
        <v>1321</v>
      </c>
      <c r="C333" s="78" t="s">
        <v>405</v>
      </c>
      <c r="D333" s="78" t="s">
        <v>1322</v>
      </c>
      <c r="E333" s="148">
        <v>189.45240000000001</v>
      </c>
      <c r="F333" s="148">
        <f>ROUNDUP(E333,0)</f>
        <v>190</v>
      </c>
      <c r="G333" s="225">
        <f>F333*1000</f>
        <v>190000</v>
      </c>
      <c r="H333" s="78">
        <v>412</v>
      </c>
      <c r="I333" s="78" t="s">
        <v>1323</v>
      </c>
      <c r="J333" s="78" t="s">
        <v>1324</v>
      </c>
      <c r="K333" s="78">
        <v>3147800002</v>
      </c>
      <c r="L333" s="78" t="s">
        <v>1325</v>
      </c>
    </row>
    <row r="334" spans="1:13" s="78" customFormat="1">
      <c r="A334" s="78">
        <v>2</v>
      </c>
      <c r="B334" s="78" t="s">
        <v>1248</v>
      </c>
      <c r="C334" s="78" t="s">
        <v>1249</v>
      </c>
      <c r="D334" s="78" t="s">
        <v>1250</v>
      </c>
      <c r="E334" s="148">
        <v>1</v>
      </c>
      <c r="F334" s="148">
        <f t="shared" ref="F334:F337" si="9">ROUNDUP(E334,0)</f>
        <v>1</v>
      </c>
      <c r="G334" s="225">
        <f t="shared" ref="G334" si="10">F334*5000</f>
        <v>5000</v>
      </c>
      <c r="H334" s="78">
        <v>413</v>
      </c>
      <c r="I334" s="78" t="s">
        <v>1326</v>
      </c>
      <c r="J334" s="78" t="s">
        <v>1324</v>
      </c>
      <c r="K334" s="78">
        <v>3038200057</v>
      </c>
      <c r="L334" s="78" t="s">
        <v>1251</v>
      </c>
    </row>
    <row r="335" spans="1:13" s="78" customFormat="1">
      <c r="A335" s="78">
        <v>3</v>
      </c>
      <c r="B335" s="78" t="s">
        <v>1327</v>
      </c>
      <c r="C335" s="78" t="s">
        <v>1268</v>
      </c>
      <c r="D335" s="78" t="s">
        <v>1328</v>
      </c>
      <c r="E335" s="148">
        <v>3.2471999999999999</v>
      </c>
      <c r="F335" s="148">
        <f t="shared" si="9"/>
        <v>4</v>
      </c>
      <c r="G335" s="225">
        <f>F335*1000</f>
        <v>4000</v>
      </c>
      <c r="H335" s="78">
        <v>422</v>
      </c>
      <c r="I335" s="78" t="s">
        <v>1323</v>
      </c>
      <c r="J335" s="78" t="s">
        <v>1324</v>
      </c>
      <c r="K335" s="78">
        <v>3147800006</v>
      </c>
      <c r="L335" s="78" t="s">
        <v>1325</v>
      </c>
    </row>
    <row r="336" spans="1:13" s="240" customFormat="1">
      <c r="A336" s="78">
        <v>4</v>
      </c>
      <c r="B336" s="78" t="s">
        <v>1383</v>
      </c>
      <c r="C336" s="78" t="s">
        <v>1366</v>
      </c>
      <c r="D336" s="78" t="s">
        <v>1384</v>
      </c>
      <c r="E336" s="148">
        <v>0.15</v>
      </c>
      <c r="F336" s="148">
        <f t="shared" si="9"/>
        <v>1</v>
      </c>
      <c r="G336" s="225">
        <f t="shared" ref="G336:G337" si="11">F336*1000</f>
        <v>1000</v>
      </c>
      <c r="H336" s="78">
        <v>1330</v>
      </c>
      <c r="I336" s="78" t="s">
        <v>1323</v>
      </c>
      <c r="J336" s="78" t="s">
        <v>1324</v>
      </c>
      <c r="K336" s="78"/>
      <c r="L336" s="78"/>
    </row>
    <row r="337" spans="1:12" s="240" customFormat="1">
      <c r="A337" s="78">
        <v>5</v>
      </c>
      <c r="B337" s="78" t="s">
        <v>1385</v>
      </c>
      <c r="C337" s="78" t="s">
        <v>1386</v>
      </c>
      <c r="D337" s="78" t="s">
        <v>1387</v>
      </c>
      <c r="E337" s="148">
        <v>3</v>
      </c>
      <c r="F337" s="148">
        <f t="shared" si="9"/>
        <v>3</v>
      </c>
      <c r="G337" s="225">
        <f t="shared" si="11"/>
        <v>3000</v>
      </c>
      <c r="H337" s="78"/>
      <c r="I337" s="78" t="s">
        <v>1323</v>
      </c>
      <c r="J337" s="78" t="s">
        <v>1324</v>
      </c>
      <c r="K337" s="78"/>
      <c r="L337" s="78"/>
    </row>
    <row r="338" spans="1:12" s="222" customFormat="1" ht="15.75" thickBot="1">
      <c r="A338"/>
      <c r="B338"/>
      <c r="C338"/>
      <c r="D338" s="184" t="s">
        <v>1191</v>
      </c>
      <c r="E338" s="185">
        <f>SUM(E333:E337)</f>
        <v>196.84960000000001</v>
      </c>
      <c r="F338" s="185"/>
      <c r="G338" s="186">
        <f>SUM(G333:G337)</f>
        <v>203000</v>
      </c>
      <c r="H338" s="336">
        <v>4</v>
      </c>
      <c r="I338"/>
      <c r="J338"/>
      <c r="K338"/>
      <c r="L338"/>
    </row>
    <row r="339" spans="1:12" ht="16.5" thickBot="1">
      <c r="A339" s="441" t="s">
        <v>1406</v>
      </c>
      <c r="B339" s="441"/>
      <c r="C339" s="441"/>
      <c r="D339" s="441"/>
      <c r="E339" s="441"/>
      <c r="F339" s="441"/>
      <c r="G339" s="441"/>
      <c r="H339" s="441"/>
      <c r="I339" s="441"/>
      <c r="J339" s="441"/>
      <c r="K339" s="441"/>
      <c r="L339" s="441"/>
    </row>
    <row r="340" spans="1:12" ht="12" thickBot="1">
      <c r="A340" s="223" t="s">
        <v>0</v>
      </c>
      <c r="B340" s="223" t="s">
        <v>2</v>
      </c>
      <c r="C340" s="223" t="s">
        <v>1</v>
      </c>
      <c r="D340" s="223" t="s">
        <v>1247</v>
      </c>
      <c r="E340" s="223" t="s">
        <v>1008</v>
      </c>
      <c r="F340" s="223" t="s">
        <v>1009</v>
      </c>
      <c r="G340" s="223" t="s">
        <v>4</v>
      </c>
      <c r="H340" s="223" t="s">
        <v>274</v>
      </c>
      <c r="I340" s="223" t="s">
        <v>3</v>
      </c>
      <c r="J340" s="223" t="s">
        <v>5</v>
      </c>
      <c r="K340" s="223" t="s">
        <v>6</v>
      </c>
      <c r="L340" s="223" t="s">
        <v>7</v>
      </c>
    </row>
    <row r="341" spans="1:12" ht="12.75">
      <c r="A341" s="78">
        <v>1</v>
      </c>
      <c r="B341" s="78"/>
      <c r="C341" s="78"/>
      <c r="D341" s="78"/>
      <c r="E341" s="242">
        <v>30.302199999999999</v>
      </c>
      <c r="F341" s="148">
        <f>ROUNDUP(E341,0)</f>
        <v>31</v>
      </c>
      <c r="G341" s="225">
        <f>F341*5000</f>
        <v>155000</v>
      </c>
      <c r="H341" s="242">
        <v>424</v>
      </c>
      <c r="I341" s="244" t="s">
        <v>1408</v>
      </c>
      <c r="J341" s="242">
        <v>1693</v>
      </c>
      <c r="K341" s="244" t="s">
        <v>1409</v>
      </c>
      <c r="L341" s="244" t="s">
        <v>1410</v>
      </c>
    </row>
    <row r="342" spans="1:12" ht="12.75">
      <c r="A342" s="78">
        <v>2</v>
      </c>
      <c r="B342" s="78"/>
      <c r="C342" s="78"/>
      <c r="D342" s="78"/>
      <c r="E342" s="243">
        <v>78.081500000000005</v>
      </c>
      <c r="F342" s="148">
        <f>ROUNDUP(E342,0)</f>
        <v>79</v>
      </c>
      <c r="G342" s="225">
        <f t="shared" ref="G342:G440" si="12">F342*5000</f>
        <v>395000</v>
      </c>
      <c r="H342" s="243">
        <v>425</v>
      </c>
      <c r="I342" s="245" t="s">
        <v>1408</v>
      </c>
      <c r="J342" s="243">
        <v>1694</v>
      </c>
      <c r="K342" s="245" t="s">
        <v>1411</v>
      </c>
      <c r="L342" s="244" t="s">
        <v>1410</v>
      </c>
    </row>
    <row r="343" spans="1:12" ht="12.75">
      <c r="A343" s="78">
        <v>3</v>
      </c>
      <c r="B343" s="78"/>
      <c r="C343" s="78"/>
      <c r="D343" s="78"/>
      <c r="E343" s="243">
        <v>13.960800000000001</v>
      </c>
      <c r="F343" s="148">
        <f t="shared" ref="F343:F415" si="13">ROUNDUP(E343,0)</f>
        <v>14</v>
      </c>
      <c r="G343" s="225">
        <f t="shared" si="12"/>
        <v>70000</v>
      </c>
      <c r="H343" s="243">
        <v>913</v>
      </c>
      <c r="I343" s="245" t="s">
        <v>1408</v>
      </c>
      <c r="J343" s="243">
        <v>1463</v>
      </c>
      <c r="K343" s="245" t="s">
        <v>1412</v>
      </c>
      <c r="L343" s="244" t="s">
        <v>1410</v>
      </c>
    </row>
    <row r="344" spans="1:12" ht="12.75">
      <c r="A344" s="73">
        <v>4</v>
      </c>
      <c r="B344" s="73"/>
      <c r="C344" s="73"/>
      <c r="D344" s="73"/>
      <c r="E344" s="243">
        <v>20.966000000000001</v>
      </c>
      <c r="F344" s="148">
        <f t="shared" si="13"/>
        <v>21</v>
      </c>
      <c r="G344" s="226">
        <f t="shared" si="12"/>
        <v>105000</v>
      </c>
      <c r="H344" s="243">
        <v>1141</v>
      </c>
      <c r="I344" s="245" t="s">
        <v>1408</v>
      </c>
      <c r="J344" s="243">
        <v>4196</v>
      </c>
      <c r="K344" s="245">
        <v>3033500011</v>
      </c>
      <c r="L344" s="244" t="s">
        <v>1410</v>
      </c>
    </row>
    <row r="345" spans="1:12" ht="12.75">
      <c r="A345" s="78">
        <v>5</v>
      </c>
      <c r="B345" s="73"/>
      <c r="C345" s="73"/>
      <c r="D345" s="73"/>
      <c r="E345" s="242">
        <v>29.445900000000002</v>
      </c>
      <c r="F345" s="148">
        <f t="shared" si="13"/>
        <v>30</v>
      </c>
      <c r="G345" s="226">
        <f t="shared" si="12"/>
        <v>150000</v>
      </c>
      <c r="H345" s="242">
        <v>701</v>
      </c>
      <c r="I345" s="244" t="s">
        <v>1408</v>
      </c>
      <c r="J345" s="242">
        <v>1695</v>
      </c>
      <c r="K345" s="244">
        <v>3147100004</v>
      </c>
      <c r="L345" s="244" t="s">
        <v>1410</v>
      </c>
    </row>
    <row r="346" spans="1:12" ht="12.75">
      <c r="A346" s="78">
        <v>6</v>
      </c>
      <c r="B346" s="73"/>
      <c r="C346" s="73"/>
      <c r="D346" s="73"/>
      <c r="E346" s="242">
        <v>51.654699999999998</v>
      </c>
      <c r="F346" s="148">
        <f t="shared" si="13"/>
        <v>52</v>
      </c>
      <c r="G346" s="226">
        <f t="shared" si="12"/>
        <v>260000</v>
      </c>
      <c r="H346" s="242">
        <v>702</v>
      </c>
      <c r="I346" s="244" t="s">
        <v>1408</v>
      </c>
      <c r="J346" s="242">
        <v>1696</v>
      </c>
      <c r="K346" s="244">
        <v>3147100005</v>
      </c>
      <c r="L346" s="244" t="s">
        <v>1410</v>
      </c>
    </row>
    <row r="347" spans="1:12" ht="12.75">
      <c r="A347" s="78">
        <v>7</v>
      </c>
      <c r="B347" s="73"/>
      <c r="C347" s="73"/>
      <c r="D347" s="73"/>
      <c r="E347" s="242">
        <v>9.1220999999999997</v>
      </c>
      <c r="F347" s="148">
        <f t="shared" si="13"/>
        <v>10</v>
      </c>
      <c r="G347" s="226">
        <f t="shared" si="12"/>
        <v>50000</v>
      </c>
      <c r="H347" s="242">
        <v>703</v>
      </c>
      <c r="I347" s="244" t="s">
        <v>1408</v>
      </c>
      <c r="J347" s="242">
        <v>1697</v>
      </c>
      <c r="K347" s="244">
        <v>3147100006</v>
      </c>
      <c r="L347" s="244" t="s">
        <v>1410</v>
      </c>
    </row>
    <row r="348" spans="1:12" ht="12.75">
      <c r="A348" s="73">
        <v>8</v>
      </c>
      <c r="B348" s="73"/>
      <c r="C348" s="73"/>
      <c r="D348" s="73"/>
      <c r="E348" s="242">
        <v>27.253799999999998</v>
      </c>
      <c r="F348" s="148">
        <f t="shared" si="13"/>
        <v>28</v>
      </c>
      <c r="G348" s="226">
        <f t="shared" si="12"/>
        <v>140000</v>
      </c>
      <c r="H348" s="242">
        <v>704</v>
      </c>
      <c r="I348" s="244" t="s">
        <v>1408</v>
      </c>
      <c r="J348" s="242">
        <v>1698</v>
      </c>
      <c r="K348" s="244">
        <v>3147100006</v>
      </c>
      <c r="L348" s="244" t="s">
        <v>1410</v>
      </c>
    </row>
    <row r="349" spans="1:12" ht="12.75">
      <c r="A349" s="78">
        <v>9</v>
      </c>
      <c r="B349" s="73"/>
      <c r="C349" s="73"/>
      <c r="D349" s="73"/>
      <c r="E349" s="242">
        <v>48.655700000000003</v>
      </c>
      <c r="F349" s="148">
        <f t="shared" si="13"/>
        <v>49</v>
      </c>
      <c r="G349" s="226">
        <f t="shared" si="12"/>
        <v>245000</v>
      </c>
      <c r="H349" s="242">
        <v>705</v>
      </c>
      <c r="I349" s="244" t="s">
        <v>1408</v>
      </c>
      <c r="J349" s="242">
        <v>1699</v>
      </c>
      <c r="K349" s="244">
        <v>3147100007</v>
      </c>
      <c r="L349" s="244" t="s">
        <v>1410</v>
      </c>
    </row>
    <row r="350" spans="1:12" ht="12.75">
      <c r="A350" s="78">
        <v>10</v>
      </c>
      <c r="B350" s="73"/>
      <c r="C350" s="73"/>
      <c r="D350" s="73"/>
      <c r="E350" s="242">
        <v>12.2089</v>
      </c>
      <c r="F350" s="148">
        <f t="shared" si="13"/>
        <v>13</v>
      </c>
      <c r="G350" s="226">
        <f t="shared" si="12"/>
        <v>65000</v>
      </c>
      <c r="H350" s="242">
        <v>706</v>
      </c>
      <c r="I350" s="244" t="s">
        <v>1408</v>
      </c>
      <c r="J350" s="242">
        <v>1700</v>
      </c>
      <c r="K350" s="244">
        <v>3147100008</v>
      </c>
      <c r="L350" s="244" t="s">
        <v>1410</v>
      </c>
    </row>
    <row r="351" spans="1:12" ht="12.75">
      <c r="A351" s="78">
        <v>11</v>
      </c>
      <c r="B351" s="73"/>
      <c r="C351" s="73"/>
      <c r="D351" s="73"/>
      <c r="E351" s="242">
        <v>36.901299999999999</v>
      </c>
      <c r="F351" s="148">
        <f t="shared" si="13"/>
        <v>37</v>
      </c>
      <c r="G351" s="226">
        <f t="shared" si="12"/>
        <v>185000</v>
      </c>
      <c r="H351" s="242">
        <v>706</v>
      </c>
      <c r="I351" s="244" t="s">
        <v>1408</v>
      </c>
      <c r="J351" s="242">
        <v>426</v>
      </c>
      <c r="K351" s="244">
        <v>3147100008</v>
      </c>
      <c r="L351" s="244" t="s">
        <v>1410</v>
      </c>
    </row>
    <row r="352" spans="1:12" ht="12.75">
      <c r="A352" s="73">
        <v>12</v>
      </c>
      <c r="B352" s="73"/>
      <c r="C352" s="73"/>
      <c r="D352" s="73"/>
      <c r="E352" s="242">
        <v>93.134799999999998</v>
      </c>
      <c r="F352" s="148">
        <f t="shared" si="13"/>
        <v>94</v>
      </c>
      <c r="G352" s="226">
        <f t="shared" si="12"/>
        <v>470000</v>
      </c>
      <c r="H352" s="242">
        <v>915</v>
      </c>
      <c r="I352" s="245" t="s">
        <v>1408</v>
      </c>
      <c r="J352" s="242">
        <v>1464</v>
      </c>
      <c r="K352" s="242" t="s">
        <v>1413</v>
      </c>
      <c r="L352" s="244" t="s">
        <v>1410</v>
      </c>
    </row>
    <row r="353" spans="1:12" ht="12.75">
      <c r="A353" s="78">
        <v>13</v>
      </c>
      <c r="B353" s="73"/>
      <c r="C353" s="73"/>
      <c r="D353" s="73"/>
      <c r="E353" s="242">
        <v>13.891</v>
      </c>
      <c r="F353" s="148">
        <f t="shared" si="13"/>
        <v>14</v>
      </c>
      <c r="G353" s="226">
        <f t="shared" si="12"/>
        <v>70000</v>
      </c>
      <c r="H353" s="242">
        <v>916</v>
      </c>
      <c r="I353" s="245" t="s">
        <v>1408</v>
      </c>
      <c r="J353" s="242">
        <v>1466</v>
      </c>
      <c r="K353" s="242" t="s">
        <v>1414</v>
      </c>
      <c r="L353" s="244" t="s">
        <v>1410</v>
      </c>
    </row>
    <row r="354" spans="1:12" ht="12.75">
      <c r="A354" s="78">
        <v>14</v>
      </c>
      <c r="B354" s="73"/>
      <c r="C354" s="73"/>
      <c r="D354" s="73"/>
      <c r="E354" s="242">
        <v>67.621300000000005</v>
      </c>
      <c r="F354" s="148">
        <f t="shared" si="13"/>
        <v>68</v>
      </c>
      <c r="G354" s="226">
        <f t="shared" si="12"/>
        <v>340000</v>
      </c>
      <c r="H354" s="242">
        <v>917</v>
      </c>
      <c r="I354" s="245" t="s">
        <v>1408</v>
      </c>
      <c r="J354" s="242">
        <v>1467</v>
      </c>
      <c r="K354" s="242" t="s">
        <v>1415</v>
      </c>
      <c r="L354" s="244" t="s">
        <v>1410</v>
      </c>
    </row>
    <row r="355" spans="1:12" ht="12.75">
      <c r="A355" s="78">
        <v>15</v>
      </c>
      <c r="B355" s="73"/>
      <c r="C355" s="73"/>
      <c r="D355" s="73"/>
      <c r="E355" s="242">
        <v>39.488</v>
      </c>
      <c r="F355" s="148">
        <f t="shared" si="13"/>
        <v>40</v>
      </c>
      <c r="G355" s="226">
        <f t="shared" si="12"/>
        <v>200000</v>
      </c>
      <c r="H355" s="242">
        <v>1142</v>
      </c>
      <c r="I355" s="245" t="s">
        <v>1408</v>
      </c>
      <c r="J355" s="242">
        <v>4197</v>
      </c>
      <c r="K355" s="242">
        <v>3033500012</v>
      </c>
      <c r="L355" s="244" t="s">
        <v>1410</v>
      </c>
    </row>
    <row r="356" spans="1:12" ht="12.75">
      <c r="A356" s="73">
        <v>16</v>
      </c>
      <c r="B356" s="73"/>
      <c r="C356" s="73"/>
      <c r="D356" s="73"/>
      <c r="E356" s="242">
        <v>9.1720000000000006</v>
      </c>
      <c r="F356" s="148">
        <f t="shared" si="13"/>
        <v>10</v>
      </c>
      <c r="G356" s="226">
        <f t="shared" si="12"/>
        <v>50000</v>
      </c>
      <c r="H356" s="242">
        <v>1145</v>
      </c>
      <c r="I356" s="245" t="s">
        <v>1408</v>
      </c>
      <c r="J356" s="242">
        <v>4299</v>
      </c>
      <c r="K356" s="242">
        <v>3033500014</v>
      </c>
      <c r="L356" s="244" t="s">
        <v>1410</v>
      </c>
    </row>
    <row r="357" spans="1:12" ht="12.75">
      <c r="A357" s="78">
        <v>17</v>
      </c>
      <c r="B357" s="73"/>
      <c r="C357" s="73"/>
      <c r="D357" s="73"/>
      <c r="E357" s="242">
        <v>12.771000000000001</v>
      </c>
      <c r="F357" s="148">
        <f t="shared" si="13"/>
        <v>13</v>
      </c>
      <c r="G357" s="226">
        <f t="shared" si="12"/>
        <v>65000</v>
      </c>
      <c r="H357" s="242">
        <v>1144</v>
      </c>
      <c r="I357" s="245" t="s">
        <v>1408</v>
      </c>
      <c r="J357" s="242">
        <v>4298</v>
      </c>
      <c r="K357" s="242">
        <v>3033500013</v>
      </c>
      <c r="L357" s="244" t="s">
        <v>1410</v>
      </c>
    </row>
    <row r="358" spans="1:12" ht="12.75">
      <c r="A358" s="78">
        <v>18</v>
      </c>
      <c r="B358" s="73"/>
      <c r="C358" s="73"/>
      <c r="D358" s="73"/>
      <c r="E358" s="242">
        <v>8.5790000000000006</v>
      </c>
      <c r="F358" s="148">
        <f t="shared" si="13"/>
        <v>9</v>
      </c>
      <c r="G358" s="226">
        <f t="shared" si="12"/>
        <v>45000</v>
      </c>
      <c r="H358" s="242">
        <v>1146</v>
      </c>
      <c r="I358" s="245" t="s">
        <v>1408</v>
      </c>
      <c r="J358" s="242">
        <v>4300</v>
      </c>
      <c r="K358" s="242">
        <v>3033500015</v>
      </c>
      <c r="L358" s="244" t="s">
        <v>1410</v>
      </c>
    </row>
    <row r="359" spans="1:12" ht="12.75">
      <c r="A359" s="78">
        <v>19</v>
      </c>
      <c r="B359" s="73"/>
      <c r="C359" s="73"/>
      <c r="D359" s="73"/>
      <c r="E359" s="242">
        <v>14.994</v>
      </c>
      <c r="F359" s="148">
        <f t="shared" si="13"/>
        <v>15</v>
      </c>
      <c r="G359" s="226">
        <f t="shared" si="12"/>
        <v>75000</v>
      </c>
      <c r="H359" s="242">
        <v>1147</v>
      </c>
      <c r="I359" s="245" t="s">
        <v>1408</v>
      </c>
      <c r="J359" s="242">
        <v>3830</v>
      </c>
      <c r="K359" s="242">
        <v>3033500016</v>
      </c>
      <c r="L359" s="244" t="s">
        <v>1410</v>
      </c>
    </row>
    <row r="360" spans="1:12" ht="12.75">
      <c r="A360" s="73">
        <v>20</v>
      </c>
      <c r="B360" s="73"/>
      <c r="C360" s="73"/>
      <c r="D360" s="73"/>
      <c r="E360" s="242">
        <v>11.44</v>
      </c>
      <c r="F360" s="148">
        <f t="shared" si="13"/>
        <v>12</v>
      </c>
      <c r="G360" s="226">
        <f t="shared" si="12"/>
        <v>60000</v>
      </c>
      <c r="H360" s="242">
        <v>1148</v>
      </c>
      <c r="I360" s="245" t="s">
        <v>1408</v>
      </c>
      <c r="J360" s="242">
        <v>3831</v>
      </c>
      <c r="K360" s="242">
        <v>3033500017</v>
      </c>
      <c r="L360" s="244" t="s">
        <v>1410</v>
      </c>
    </row>
    <row r="361" spans="1:12" ht="12.75">
      <c r="A361" s="78">
        <v>21</v>
      </c>
      <c r="B361" s="73"/>
      <c r="C361" s="73"/>
      <c r="D361" s="73"/>
      <c r="E361" s="246">
        <v>38.5289</v>
      </c>
      <c r="F361" s="148">
        <f t="shared" si="13"/>
        <v>39</v>
      </c>
      <c r="G361" s="226">
        <f t="shared" si="12"/>
        <v>195000</v>
      </c>
      <c r="H361" s="242">
        <v>918</v>
      </c>
      <c r="I361" s="244" t="s">
        <v>1408</v>
      </c>
      <c r="J361" s="242">
        <v>1468</v>
      </c>
      <c r="K361" s="242">
        <v>3042600213</v>
      </c>
      <c r="L361" s="244" t="s">
        <v>1410</v>
      </c>
    </row>
    <row r="362" spans="1:12" ht="12.75">
      <c r="A362" s="73">
        <v>22</v>
      </c>
      <c r="B362" s="73"/>
      <c r="C362" s="73"/>
      <c r="D362" s="73"/>
      <c r="E362" s="246">
        <v>17.889299999999999</v>
      </c>
      <c r="F362" s="148">
        <f t="shared" si="13"/>
        <v>18</v>
      </c>
      <c r="G362" s="226">
        <f t="shared" si="12"/>
        <v>90000</v>
      </c>
      <c r="H362" s="242">
        <v>919</v>
      </c>
      <c r="I362" s="244" t="s">
        <v>1408</v>
      </c>
      <c r="J362" s="242">
        <v>1469</v>
      </c>
      <c r="K362" s="242">
        <v>3042600214</v>
      </c>
      <c r="L362" s="244" t="s">
        <v>1410</v>
      </c>
    </row>
    <row r="363" spans="1:12" ht="12.75">
      <c r="A363" s="78">
        <v>23</v>
      </c>
      <c r="B363" s="73"/>
      <c r="C363" s="73"/>
      <c r="D363" s="73"/>
      <c r="E363" s="246">
        <v>13.396599999999999</v>
      </c>
      <c r="F363" s="148">
        <f t="shared" si="13"/>
        <v>14</v>
      </c>
      <c r="G363" s="226">
        <f t="shared" si="12"/>
        <v>70000</v>
      </c>
      <c r="H363" s="242">
        <v>920</v>
      </c>
      <c r="I363" s="244" t="s">
        <v>1408</v>
      </c>
      <c r="J363" s="242">
        <v>1470</v>
      </c>
      <c r="K363" s="242">
        <v>3042600215</v>
      </c>
      <c r="L363" s="244" t="s">
        <v>1410</v>
      </c>
    </row>
    <row r="364" spans="1:12" ht="12.75">
      <c r="A364" s="73">
        <v>24</v>
      </c>
      <c r="B364" s="73"/>
      <c r="C364" s="73"/>
      <c r="D364" s="73"/>
      <c r="E364" s="246">
        <v>10.7509</v>
      </c>
      <c r="F364" s="148">
        <f t="shared" si="13"/>
        <v>11</v>
      </c>
      <c r="G364" s="226">
        <f t="shared" si="12"/>
        <v>55000</v>
      </c>
      <c r="H364" s="242">
        <v>921</v>
      </c>
      <c r="I364" s="244" t="s">
        <v>1408</v>
      </c>
      <c r="J364" s="242">
        <v>1471</v>
      </c>
      <c r="K364" s="242">
        <v>3042600216</v>
      </c>
      <c r="L364" s="244" t="s">
        <v>1410</v>
      </c>
    </row>
    <row r="365" spans="1:12" ht="12.75">
      <c r="A365" s="78">
        <v>25</v>
      </c>
      <c r="B365" s="73"/>
      <c r="C365" s="73"/>
      <c r="D365" s="73"/>
      <c r="E365" s="246">
        <v>42.741</v>
      </c>
      <c r="F365" s="148">
        <f t="shared" si="13"/>
        <v>43</v>
      </c>
      <c r="G365" s="226">
        <f t="shared" si="12"/>
        <v>215000</v>
      </c>
      <c r="H365" s="242">
        <v>922</v>
      </c>
      <c r="I365" s="244" t="s">
        <v>1408</v>
      </c>
      <c r="J365" s="242">
        <v>1472</v>
      </c>
      <c r="K365" s="242">
        <v>3042600217</v>
      </c>
      <c r="L365" s="244" t="s">
        <v>1410</v>
      </c>
    </row>
    <row r="366" spans="1:12" ht="12.75">
      <c r="A366" s="73">
        <v>26</v>
      </c>
      <c r="B366" s="73"/>
      <c r="C366" s="73"/>
      <c r="D366" s="73"/>
      <c r="E366" s="246">
        <v>62.390700000000002</v>
      </c>
      <c r="F366" s="148">
        <f t="shared" si="13"/>
        <v>63</v>
      </c>
      <c r="G366" s="226">
        <f t="shared" si="12"/>
        <v>315000</v>
      </c>
      <c r="H366" s="242">
        <v>923</v>
      </c>
      <c r="I366" s="244" t="s">
        <v>1408</v>
      </c>
      <c r="J366" s="242">
        <v>1473</v>
      </c>
      <c r="K366" s="242">
        <v>3042600218</v>
      </c>
      <c r="L366" s="244" t="s">
        <v>1410</v>
      </c>
    </row>
    <row r="367" spans="1:12" ht="12.75">
      <c r="A367" s="78">
        <v>27</v>
      </c>
      <c r="B367" s="73"/>
      <c r="C367" s="73"/>
      <c r="D367" s="73"/>
      <c r="E367" s="246">
        <v>39.090600000000002</v>
      </c>
      <c r="F367" s="148">
        <f t="shared" si="13"/>
        <v>40</v>
      </c>
      <c r="G367" s="226">
        <f t="shared" si="12"/>
        <v>200000</v>
      </c>
      <c r="H367" s="242">
        <v>924</v>
      </c>
      <c r="I367" s="244" t="s">
        <v>1408</v>
      </c>
      <c r="J367" s="242">
        <v>1474</v>
      </c>
      <c r="K367" s="242">
        <v>3042600219</v>
      </c>
      <c r="L367" s="244" t="s">
        <v>1410</v>
      </c>
    </row>
    <row r="368" spans="1:12" ht="12.75">
      <c r="A368" s="73">
        <v>28</v>
      </c>
      <c r="B368" s="73"/>
      <c r="C368" s="73"/>
      <c r="D368" s="73"/>
      <c r="E368" s="246">
        <v>36.048699999999997</v>
      </c>
      <c r="F368" s="148">
        <f t="shared" si="13"/>
        <v>37</v>
      </c>
      <c r="G368" s="226">
        <f t="shared" si="12"/>
        <v>185000</v>
      </c>
      <c r="H368" s="242">
        <v>925</v>
      </c>
      <c r="I368" s="245" t="s">
        <v>1408</v>
      </c>
      <c r="J368" s="242">
        <v>1475</v>
      </c>
      <c r="K368" s="242">
        <v>3042600220</v>
      </c>
      <c r="L368" s="244" t="s">
        <v>1410</v>
      </c>
    </row>
    <row r="369" spans="1:12" ht="12.75">
      <c r="A369" s="78">
        <v>29</v>
      </c>
      <c r="B369" s="73"/>
      <c r="C369" s="73"/>
      <c r="D369" s="73"/>
      <c r="E369" s="246">
        <v>86.612899999999996</v>
      </c>
      <c r="F369" s="148">
        <f t="shared" si="13"/>
        <v>87</v>
      </c>
      <c r="G369" s="226">
        <f t="shared" si="12"/>
        <v>435000</v>
      </c>
      <c r="H369" s="242">
        <v>707</v>
      </c>
      <c r="I369" s="245" t="s">
        <v>1408</v>
      </c>
      <c r="J369" s="242">
        <v>427</v>
      </c>
      <c r="K369" s="242">
        <v>3147100009</v>
      </c>
      <c r="L369" s="244" t="s">
        <v>1410</v>
      </c>
    </row>
    <row r="370" spans="1:12" ht="12.75">
      <c r="A370" s="73">
        <v>30</v>
      </c>
      <c r="B370" s="73"/>
      <c r="C370" s="73"/>
      <c r="D370" s="73"/>
      <c r="E370" s="246">
        <v>14.838200000000001</v>
      </c>
      <c r="F370" s="148">
        <f t="shared" si="13"/>
        <v>15</v>
      </c>
      <c r="G370" s="226">
        <f t="shared" si="12"/>
        <v>75000</v>
      </c>
      <c r="H370" s="242">
        <v>708</v>
      </c>
      <c r="I370" s="245" t="s">
        <v>1408</v>
      </c>
      <c r="J370" s="242">
        <v>428</v>
      </c>
      <c r="K370" s="242">
        <v>3147100010</v>
      </c>
      <c r="L370" s="244" t="s">
        <v>1410</v>
      </c>
    </row>
    <row r="371" spans="1:12" ht="12.75">
      <c r="A371" s="78">
        <v>31</v>
      </c>
      <c r="B371" s="73"/>
      <c r="C371" s="73"/>
      <c r="D371" s="73"/>
      <c r="E371" s="246">
        <v>37.833399999999997</v>
      </c>
      <c r="F371" s="148">
        <f t="shared" si="13"/>
        <v>38</v>
      </c>
      <c r="G371" s="226">
        <f t="shared" si="12"/>
        <v>190000</v>
      </c>
      <c r="H371" s="242">
        <v>709</v>
      </c>
      <c r="I371" s="245" t="s">
        <v>1408</v>
      </c>
      <c r="J371" s="242">
        <v>429</v>
      </c>
      <c r="K371" s="242">
        <v>3147100011</v>
      </c>
      <c r="L371" s="244" t="s">
        <v>1410</v>
      </c>
    </row>
    <row r="372" spans="1:12" ht="12.75">
      <c r="A372" s="73">
        <v>32</v>
      </c>
      <c r="B372" s="73"/>
      <c r="C372" s="73"/>
      <c r="D372" s="73"/>
      <c r="E372" s="246">
        <v>26.800899999999999</v>
      </c>
      <c r="F372" s="148">
        <f t="shared" si="13"/>
        <v>27</v>
      </c>
      <c r="G372" s="226">
        <f t="shared" si="12"/>
        <v>135000</v>
      </c>
      <c r="H372" s="242">
        <v>710</v>
      </c>
      <c r="I372" s="245" t="s">
        <v>1408</v>
      </c>
      <c r="J372" s="242">
        <v>430</v>
      </c>
      <c r="K372" s="242">
        <v>3147100012</v>
      </c>
      <c r="L372" s="244" t="s">
        <v>1410</v>
      </c>
    </row>
    <row r="373" spans="1:12" ht="12.75">
      <c r="A373" s="78">
        <v>33</v>
      </c>
      <c r="B373" s="73"/>
      <c r="C373" s="73"/>
      <c r="D373" s="73"/>
      <c r="E373" s="246">
        <v>6.0867000000000004</v>
      </c>
      <c r="F373" s="148">
        <f t="shared" si="13"/>
        <v>7</v>
      </c>
      <c r="G373" s="226">
        <f t="shared" si="12"/>
        <v>35000</v>
      </c>
      <c r="H373" s="242">
        <v>711</v>
      </c>
      <c r="I373" s="245" t="s">
        <v>1408</v>
      </c>
      <c r="J373" s="242">
        <v>432</v>
      </c>
      <c r="K373" s="242">
        <v>3147100013</v>
      </c>
      <c r="L373" s="244" t="s">
        <v>1410</v>
      </c>
    </row>
    <row r="374" spans="1:12" ht="12.75">
      <c r="A374" s="73">
        <v>34</v>
      </c>
      <c r="B374" s="73"/>
      <c r="C374" s="73"/>
      <c r="D374" s="73"/>
      <c r="E374" s="246">
        <v>38.372799999999998</v>
      </c>
      <c r="F374" s="148">
        <f t="shared" si="13"/>
        <v>39</v>
      </c>
      <c r="G374" s="226">
        <f t="shared" si="12"/>
        <v>195000</v>
      </c>
      <c r="H374" s="242">
        <v>711</v>
      </c>
      <c r="I374" s="245" t="s">
        <v>1408</v>
      </c>
      <c r="J374" s="242">
        <v>431</v>
      </c>
      <c r="K374" s="242">
        <v>3147100013</v>
      </c>
      <c r="L374" s="244" t="s">
        <v>1410</v>
      </c>
    </row>
    <row r="375" spans="1:12" ht="12.75">
      <c r="A375" s="78">
        <v>35</v>
      </c>
      <c r="B375" s="73"/>
      <c r="C375" s="73"/>
      <c r="D375" s="73"/>
      <c r="E375" s="246">
        <v>70.635400000000004</v>
      </c>
      <c r="F375" s="148">
        <f t="shared" si="13"/>
        <v>71</v>
      </c>
      <c r="G375" s="226">
        <f t="shared" si="12"/>
        <v>355000</v>
      </c>
      <c r="H375" s="242">
        <v>714</v>
      </c>
      <c r="I375" s="245" t="s">
        <v>1408</v>
      </c>
      <c r="J375" s="242">
        <v>433</v>
      </c>
      <c r="K375" s="242">
        <v>3147100014</v>
      </c>
      <c r="L375" s="244" t="s">
        <v>1410</v>
      </c>
    </row>
    <row r="376" spans="1:12" ht="12.75">
      <c r="A376" s="73">
        <v>36</v>
      </c>
      <c r="B376" s="73"/>
      <c r="C376" s="73"/>
      <c r="D376" s="73"/>
      <c r="E376" s="246">
        <v>86.214600000000004</v>
      </c>
      <c r="F376" s="148">
        <f t="shared" si="13"/>
        <v>87</v>
      </c>
      <c r="G376" s="226">
        <f t="shared" si="12"/>
        <v>435000</v>
      </c>
      <c r="H376" s="242">
        <v>713</v>
      </c>
      <c r="I376" s="245" t="s">
        <v>1408</v>
      </c>
      <c r="J376" s="242">
        <v>434</v>
      </c>
      <c r="K376" s="242">
        <v>3147100014</v>
      </c>
      <c r="L376" s="244" t="s">
        <v>1410</v>
      </c>
    </row>
    <row r="377" spans="1:12" ht="12.75">
      <c r="A377" s="78">
        <v>37</v>
      </c>
      <c r="B377" s="73"/>
      <c r="C377" s="73"/>
      <c r="D377" s="73"/>
      <c r="E377" s="246">
        <v>24.41</v>
      </c>
      <c r="F377" s="148">
        <f t="shared" si="13"/>
        <v>25</v>
      </c>
      <c r="G377" s="226">
        <f t="shared" si="12"/>
        <v>125000</v>
      </c>
      <c r="H377" s="242">
        <v>1149</v>
      </c>
      <c r="I377" s="245" t="s">
        <v>1408</v>
      </c>
      <c r="J377" s="242">
        <v>3891</v>
      </c>
      <c r="K377" s="242">
        <v>3033500018</v>
      </c>
      <c r="L377" s="244" t="s">
        <v>1410</v>
      </c>
    </row>
    <row r="378" spans="1:12" ht="12.75">
      <c r="A378" s="73">
        <v>38</v>
      </c>
      <c r="B378" s="73"/>
      <c r="C378" s="73"/>
      <c r="D378" s="73"/>
      <c r="E378" s="246">
        <v>11.31</v>
      </c>
      <c r="F378" s="148">
        <f t="shared" si="13"/>
        <v>12</v>
      </c>
      <c r="G378" s="226">
        <f t="shared" si="12"/>
        <v>60000</v>
      </c>
      <c r="H378" s="242">
        <v>1150</v>
      </c>
      <c r="I378" s="245" t="s">
        <v>1408</v>
      </c>
      <c r="J378" s="242">
        <v>3892</v>
      </c>
      <c r="K378" s="242">
        <v>3033500019</v>
      </c>
      <c r="L378" s="244" t="s">
        <v>1410</v>
      </c>
    </row>
    <row r="379" spans="1:12" ht="12.75">
      <c r="A379" s="78">
        <v>39</v>
      </c>
      <c r="B379" s="73"/>
      <c r="C379" s="73"/>
      <c r="D379" s="73"/>
      <c r="E379" s="246">
        <v>17.440999999999999</v>
      </c>
      <c r="F379" s="148">
        <f t="shared" si="13"/>
        <v>18</v>
      </c>
      <c r="G379" s="226">
        <f t="shared" si="12"/>
        <v>90000</v>
      </c>
      <c r="H379" s="242">
        <v>855</v>
      </c>
      <c r="I379" s="245" t="s">
        <v>1408</v>
      </c>
      <c r="J379" s="242">
        <v>3893</v>
      </c>
      <c r="K379" s="242">
        <v>3033500018</v>
      </c>
      <c r="L379" s="244" t="s">
        <v>1410</v>
      </c>
    </row>
    <row r="380" spans="1:12" ht="12.75">
      <c r="A380" s="73">
        <v>40</v>
      </c>
      <c r="B380" s="73"/>
      <c r="C380" s="73"/>
      <c r="D380" s="73"/>
      <c r="E380" s="246">
        <v>8.7309999999999999</v>
      </c>
      <c r="F380" s="148">
        <f t="shared" si="13"/>
        <v>9</v>
      </c>
      <c r="G380" s="226">
        <f t="shared" si="12"/>
        <v>45000</v>
      </c>
      <c r="H380" s="242">
        <v>856</v>
      </c>
      <c r="I380" s="245" t="s">
        <v>1408</v>
      </c>
      <c r="J380" s="242">
        <v>3894</v>
      </c>
      <c r="K380" s="242">
        <v>3033500018</v>
      </c>
      <c r="L380" s="244" t="s">
        <v>1410</v>
      </c>
    </row>
    <row r="381" spans="1:12" ht="12.75">
      <c r="A381" s="78">
        <v>41</v>
      </c>
      <c r="B381" s="73"/>
      <c r="C381" s="73"/>
      <c r="D381" s="73"/>
      <c r="E381" s="246">
        <v>2.7629999999999999</v>
      </c>
      <c r="F381" s="148">
        <f t="shared" si="13"/>
        <v>3</v>
      </c>
      <c r="G381" s="226">
        <f t="shared" si="12"/>
        <v>15000</v>
      </c>
      <c r="H381" s="242">
        <v>857</v>
      </c>
      <c r="I381" s="245" t="s">
        <v>1408</v>
      </c>
      <c r="J381" s="242">
        <v>3895</v>
      </c>
      <c r="K381" s="242">
        <v>3033500018</v>
      </c>
      <c r="L381" s="244" t="s">
        <v>1410</v>
      </c>
    </row>
    <row r="382" spans="1:12" ht="12.75">
      <c r="A382" s="73">
        <v>42</v>
      </c>
      <c r="B382" s="73"/>
      <c r="C382" s="73"/>
      <c r="D382" s="73"/>
      <c r="E382" s="246">
        <v>7.1870000000000003</v>
      </c>
      <c r="F382" s="148">
        <f t="shared" si="13"/>
        <v>8</v>
      </c>
      <c r="G382" s="226">
        <f t="shared" si="12"/>
        <v>40000</v>
      </c>
      <c r="H382" s="242">
        <v>858</v>
      </c>
      <c r="I382" s="245" t="s">
        <v>1408</v>
      </c>
      <c r="J382" s="242">
        <v>3896</v>
      </c>
      <c r="K382" s="242">
        <v>3033500018</v>
      </c>
      <c r="L382" s="244" t="s">
        <v>1410</v>
      </c>
    </row>
    <row r="383" spans="1:12" ht="12.75">
      <c r="A383" s="78">
        <v>43</v>
      </c>
      <c r="B383" s="73"/>
      <c r="C383" s="73"/>
      <c r="D383" s="73"/>
      <c r="E383" s="246">
        <v>63.527999999999999</v>
      </c>
      <c r="F383" s="148">
        <f t="shared" si="13"/>
        <v>64</v>
      </c>
      <c r="G383" s="226">
        <f t="shared" si="12"/>
        <v>320000</v>
      </c>
      <c r="H383" s="242">
        <v>715</v>
      </c>
      <c r="I383" s="244" t="s">
        <v>1408</v>
      </c>
      <c r="J383" s="242">
        <v>435</v>
      </c>
      <c r="K383" s="242">
        <v>3147100015</v>
      </c>
      <c r="L383" s="244" t="s">
        <v>1410</v>
      </c>
    </row>
    <row r="384" spans="1:12" ht="12.75">
      <c r="A384" s="73">
        <v>44</v>
      </c>
      <c r="B384" s="73"/>
      <c r="C384" s="73"/>
      <c r="D384" s="73"/>
      <c r="E384" s="246">
        <v>49.680999999999997</v>
      </c>
      <c r="F384" s="148">
        <f t="shared" si="13"/>
        <v>50</v>
      </c>
      <c r="G384" s="226">
        <f t="shared" si="12"/>
        <v>250000</v>
      </c>
      <c r="H384" s="242">
        <v>716</v>
      </c>
      <c r="I384" s="244" t="s">
        <v>1408</v>
      </c>
      <c r="J384" s="242">
        <v>436</v>
      </c>
      <c r="K384" s="242">
        <v>3147100016</v>
      </c>
      <c r="L384" s="244" t="s">
        <v>1410</v>
      </c>
    </row>
    <row r="385" spans="1:12" ht="12.75">
      <c r="A385" s="78">
        <v>45</v>
      </c>
      <c r="B385" s="73"/>
      <c r="C385" s="73"/>
      <c r="D385" s="73"/>
      <c r="E385" s="246">
        <v>28.888999999999999</v>
      </c>
      <c r="F385" s="148">
        <f t="shared" si="13"/>
        <v>29</v>
      </c>
      <c r="G385" s="226">
        <f t="shared" si="12"/>
        <v>145000</v>
      </c>
      <c r="H385" s="242">
        <v>717</v>
      </c>
      <c r="I385" s="244" t="s">
        <v>1408</v>
      </c>
      <c r="J385" s="242">
        <v>437</v>
      </c>
      <c r="K385" s="242">
        <v>3147100017</v>
      </c>
      <c r="L385" s="244" t="s">
        <v>1410</v>
      </c>
    </row>
    <row r="386" spans="1:12" ht="12.75">
      <c r="A386" s="73">
        <v>46</v>
      </c>
      <c r="B386" s="73"/>
      <c r="C386" s="73"/>
      <c r="D386" s="73"/>
      <c r="E386" s="246">
        <v>14.5749</v>
      </c>
      <c r="F386" s="148">
        <f t="shared" si="13"/>
        <v>15</v>
      </c>
      <c r="G386" s="226">
        <f t="shared" si="12"/>
        <v>75000</v>
      </c>
      <c r="H386" s="242">
        <v>718</v>
      </c>
      <c r="I386" s="244" t="s">
        <v>1408</v>
      </c>
      <c r="J386" s="242">
        <v>438</v>
      </c>
      <c r="K386" s="242">
        <v>3147100018</v>
      </c>
      <c r="L386" s="244" t="s">
        <v>1410</v>
      </c>
    </row>
    <row r="387" spans="1:12" ht="12.75">
      <c r="A387" s="78">
        <v>47</v>
      </c>
      <c r="B387" s="73"/>
      <c r="C387" s="73"/>
      <c r="D387" s="73"/>
      <c r="E387" s="246">
        <v>28.4544</v>
      </c>
      <c r="F387" s="148">
        <f t="shared" si="13"/>
        <v>29</v>
      </c>
      <c r="G387" s="226">
        <f t="shared" si="12"/>
        <v>145000</v>
      </c>
      <c r="H387" s="242">
        <v>719</v>
      </c>
      <c r="I387" s="244" t="s">
        <v>1408</v>
      </c>
      <c r="J387" s="242">
        <v>439</v>
      </c>
      <c r="K387" s="242">
        <v>3147100019</v>
      </c>
      <c r="L387" s="244" t="s">
        <v>1410</v>
      </c>
    </row>
    <row r="388" spans="1:12" ht="12.75">
      <c r="A388" s="73">
        <v>48</v>
      </c>
      <c r="B388" s="73"/>
      <c r="C388" s="73"/>
      <c r="D388" s="73"/>
      <c r="E388" s="246">
        <v>75.639300000000006</v>
      </c>
      <c r="F388" s="148">
        <f t="shared" si="13"/>
        <v>76</v>
      </c>
      <c r="G388" s="226">
        <f t="shared" si="12"/>
        <v>380000</v>
      </c>
      <c r="H388" s="242">
        <v>720</v>
      </c>
      <c r="I388" s="244" t="s">
        <v>1408</v>
      </c>
      <c r="J388" s="242">
        <v>440</v>
      </c>
      <c r="K388" s="242">
        <v>3147100020</v>
      </c>
      <c r="L388" s="244" t="s">
        <v>1410</v>
      </c>
    </row>
    <row r="389" spans="1:12" ht="12.75">
      <c r="A389" s="78">
        <v>49</v>
      </c>
      <c r="B389" s="73"/>
      <c r="C389" s="73"/>
      <c r="D389" s="73"/>
      <c r="E389" s="246">
        <v>19.584800000000001</v>
      </c>
      <c r="F389" s="148">
        <f t="shared" si="13"/>
        <v>20</v>
      </c>
      <c r="G389" s="226">
        <f t="shared" si="12"/>
        <v>100000</v>
      </c>
      <c r="H389" s="242">
        <v>721</v>
      </c>
      <c r="I389" s="244" t="s">
        <v>1408</v>
      </c>
      <c r="J389" s="242">
        <v>441</v>
      </c>
      <c r="K389" s="242">
        <v>3147100021</v>
      </c>
      <c r="L389" s="244" t="s">
        <v>1410</v>
      </c>
    </row>
    <row r="390" spans="1:12" ht="12.75">
      <c r="A390" s="73">
        <v>50</v>
      </c>
      <c r="B390" s="73"/>
      <c r="C390" s="73"/>
      <c r="D390" s="73"/>
      <c r="E390" s="246">
        <v>22.454000000000001</v>
      </c>
      <c r="F390" s="148">
        <f t="shared" si="13"/>
        <v>23</v>
      </c>
      <c r="G390" s="226">
        <f t="shared" si="12"/>
        <v>115000</v>
      </c>
      <c r="H390" s="242">
        <v>859</v>
      </c>
      <c r="I390" s="245" t="s">
        <v>1408</v>
      </c>
      <c r="J390" s="242">
        <v>3897</v>
      </c>
      <c r="K390" s="242">
        <v>3033500024</v>
      </c>
      <c r="L390" s="244" t="s">
        <v>1410</v>
      </c>
    </row>
    <row r="391" spans="1:12" ht="12.75">
      <c r="A391" s="78">
        <v>51</v>
      </c>
      <c r="B391" s="73"/>
      <c r="C391" s="73"/>
      <c r="D391" s="73"/>
      <c r="E391" s="246">
        <v>50.982999999999997</v>
      </c>
      <c r="F391" s="148">
        <f t="shared" si="13"/>
        <v>51</v>
      </c>
      <c r="G391" s="226">
        <f t="shared" si="12"/>
        <v>255000</v>
      </c>
      <c r="H391" s="242">
        <v>861</v>
      </c>
      <c r="I391" s="245" t="s">
        <v>1408</v>
      </c>
      <c r="J391" s="242">
        <v>3899</v>
      </c>
      <c r="K391" s="242">
        <v>3033500026</v>
      </c>
      <c r="L391" s="244" t="s">
        <v>1410</v>
      </c>
    </row>
    <row r="392" spans="1:12" ht="12.75">
      <c r="A392" s="73">
        <v>52</v>
      </c>
      <c r="B392" s="73"/>
      <c r="C392" s="73"/>
      <c r="D392" s="73"/>
      <c r="E392" s="246">
        <v>22.997</v>
      </c>
      <c r="F392" s="148">
        <f t="shared" si="13"/>
        <v>23</v>
      </c>
      <c r="G392" s="226">
        <f t="shared" si="12"/>
        <v>115000</v>
      </c>
      <c r="H392" s="242">
        <v>862</v>
      </c>
      <c r="I392" s="245" t="s">
        <v>1408</v>
      </c>
      <c r="J392" s="242">
        <v>3900</v>
      </c>
      <c r="K392" s="242">
        <v>3033500027</v>
      </c>
      <c r="L392" s="244" t="s">
        <v>1410</v>
      </c>
    </row>
    <row r="393" spans="1:12" ht="12.75">
      <c r="A393" s="78">
        <v>53</v>
      </c>
      <c r="B393" s="73"/>
      <c r="C393" s="73"/>
      <c r="D393" s="73"/>
      <c r="E393" s="246">
        <v>1008.7174</v>
      </c>
      <c r="F393" s="148">
        <f t="shared" si="13"/>
        <v>1009</v>
      </c>
      <c r="G393" s="226">
        <f t="shared" si="12"/>
        <v>5045000</v>
      </c>
      <c r="H393" s="242">
        <v>1252</v>
      </c>
      <c r="I393" s="245" t="s">
        <v>1408</v>
      </c>
      <c r="J393" s="242">
        <v>4267</v>
      </c>
      <c r="K393" s="242">
        <v>3042600220</v>
      </c>
      <c r="L393" s="244" t="s">
        <v>1410</v>
      </c>
    </row>
    <row r="394" spans="1:12" ht="12.75">
      <c r="A394" s="78">
        <v>55</v>
      </c>
      <c r="B394" s="73"/>
      <c r="C394" s="73"/>
      <c r="D394" s="73"/>
      <c r="E394" s="246">
        <v>97.955100000000002</v>
      </c>
      <c r="F394" s="148">
        <f t="shared" si="13"/>
        <v>98</v>
      </c>
      <c r="G394" s="226">
        <f t="shared" si="12"/>
        <v>490000</v>
      </c>
      <c r="H394" s="242">
        <v>722</v>
      </c>
      <c r="I394" s="244" t="s">
        <v>1408</v>
      </c>
      <c r="J394" s="242">
        <v>422</v>
      </c>
      <c r="K394" s="242">
        <v>3147100022</v>
      </c>
      <c r="L394" s="244" t="s">
        <v>1410</v>
      </c>
    </row>
    <row r="395" spans="1:12" ht="12.75">
      <c r="A395" s="73">
        <v>56</v>
      </c>
      <c r="B395" s="73"/>
      <c r="C395" s="73"/>
      <c r="D395" s="73"/>
      <c r="E395" s="246">
        <v>52.731699999999996</v>
      </c>
      <c r="F395" s="148">
        <f t="shared" si="13"/>
        <v>53</v>
      </c>
      <c r="G395" s="226">
        <f t="shared" si="12"/>
        <v>265000</v>
      </c>
      <c r="H395" s="242">
        <v>723</v>
      </c>
      <c r="I395" s="244" t="s">
        <v>1408</v>
      </c>
      <c r="J395" s="242">
        <v>423</v>
      </c>
      <c r="K395" s="242">
        <v>3147100023</v>
      </c>
      <c r="L395" s="244" t="s">
        <v>1410</v>
      </c>
    </row>
    <row r="396" spans="1:12" ht="12.75">
      <c r="A396" s="78">
        <v>57</v>
      </c>
      <c r="B396" s="73"/>
      <c r="C396" s="73"/>
      <c r="D396" s="73"/>
      <c r="E396" s="246">
        <v>29.318999999999999</v>
      </c>
      <c r="F396" s="148">
        <f t="shared" si="13"/>
        <v>30</v>
      </c>
      <c r="G396" s="226">
        <f t="shared" si="12"/>
        <v>150000</v>
      </c>
      <c r="H396" s="242">
        <v>860</v>
      </c>
      <c r="I396" s="244" t="s">
        <v>1408</v>
      </c>
      <c r="J396" s="242">
        <v>3898</v>
      </c>
      <c r="K396" s="242">
        <v>3033500025</v>
      </c>
      <c r="L396" s="244" t="s">
        <v>1410</v>
      </c>
    </row>
    <row r="397" spans="1:12" ht="12.75">
      <c r="A397" s="73">
        <v>58</v>
      </c>
      <c r="B397" s="73"/>
      <c r="C397" s="73"/>
      <c r="D397" s="73"/>
      <c r="E397" s="246">
        <v>59.892000000000003</v>
      </c>
      <c r="F397" s="148">
        <f t="shared" si="13"/>
        <v>60</v>
      </c>
      <c r="G397" s="226">
        <f t="shared" si="12"/>
        <v>300000</v>
      </c>
      <c r="H397" s="242">
        <v>863</v>
      </c>
      <c r="I397" s="244" t="s">
        <v>1408</v>
      </c>
      <c r="J397" s="242">
        <v>3902</v>
      </c>
      <c r="K397" s="242">
        <v>3033500028</v>
      </c>
      <c r="L397" s="244" t="s">
        <v>1410</v>
      </c>
    </row>
    <row r="398" spans="1:12" ht="12.75">
      <c r="A398" s="78">
        <v>59</v>
      </c>
      <c r="B398" s="73"/>
      <c r="C398" s="73"/>
      <c r="D398" s="73"/>
      <c r="E398" s="246">
        <v>10.987</v>
      </c>
      <c r="F398" s="148">
        <f t="shared" si="13"/>
        <v>11</v>
      </c>
      <c r="G398" s="226">
        <f t="shared" si="12"/>
        <v>55000</v>
      </c>
      <c r="H398" s="242">
        <v>864</v>
      </c>
      <c r="I398" s="244" t="s">
        <v>1408</v>
      </c>
      <c r="J398" s="242">
        <v>3903</v>
      </c>
      <c r="K398" s="242">
        <v>3033500029</v>
      </c>
      <c r="L398" s="244" t="s">
        <v>1410</v>
      </c>
    </row>
    <row r="399" spans="1:12" ht="12.75">
      <c r="A399" s="73">
        <v>60</v>
      </c>
      <c r="B399" s="73"/>
      <c r="C399" s="73"/>
      <c r="D399" s="73"/>
      <c r="E399" s="246">
        <v>46.398000000000003</v>
      </c>
      <c r="F399" s="148">
        <f t="shared" si="13"/>
        <v>47</v>
      </c>
      <c r="G399" s="226">
        <f t="shared" si="12"/>
        <v>235000</v>
      </c>
      <c r="H399" s="242">
        <v>865</v>
      </c>
      <c r="I399" s="244" t="s">
        <v>1408</v>
      </c>
      <c r="J399" s="242">
        <v>3904</v>
      </c>
      <c r="K399" s="242">
        <v>3033500030</v>
      </c>
      <c r="L399" s="244" t="s">
        <v>1410</v>
      </c>
    </row>
    <row r="400" spans="1:12" ht="12.75">
      <c r="A400" s="78">
        <v>61</v>
      </c>
      <c r="B400" s="73"/>
      <c r="C400" s="73"/>
      <c r="D400" s="73"/>
      <c r="E400" s="246">
        <v>48.774000000000001</v>
      </c>
      <c r="F400" s="148">
        <f t="shared" si="13"/>
        <v>49</v>
      </c>
      <c r="G400" s="226">
        <f t="shared" si="12"/>
        <v>245000</v>
      </c>
      <c r="H400" s="242">
        <v>866</v>
      </c>
      <c r="I400" s="245" t="s">
        <v>1408</v>
      </c>
      <c r="J400" s="242">
        <v>3905</v>
      </c>
      <c r="K400" s="242">
        <v>3033500031</v>
      </c>
      <c r="L400" s="244" t="s">
        <v>1410</v>
      </c>
    </row>
    <row r="401" spans="1:12" ht="12.75">
      <c r="A401" s="73">
        <v>62</v>
      </c>
      <c r="B401" s="73"/>
      <c r="C401" s="73"/>
      <c r="D401" s="73"/>
      <c r="E401" s="246">
        <v>25.747599999999998</v>
      </c>
      <c r="F401" s="148">
        <f t="shared" si="13"/>
        <v>26</v>
      </c>
      <c r="G401" s="226">
        <f t="shared" si="12"/>
        <v>130000</v>
      </c>
      <c r="H401" s="242">
        <v>1255</v>
      </c>
      <c r="I401" s="244" t="s">
        <v>1408</v>
      </c>
      <c r="J401" s="242">
        <v>4269</v>
      </c>
      <c r="K401" s="242">
        <v>3042600222</v>
      </c>
      <c r="L401" s="244" t="s">
        <v>1410</v>
      </c>
    </row>
    <row r="402" spans="1:12" ht="12.75">
      <c r="A402" s="78">
        <v>63</v>
      </c>
      <c r="B402" s="73"/>
      <c r="C402" s="73"/>
      <c r="D402" s="73"/>
      <c r="E402" s="246">
        <v>12.9251</v>
      </c>
      <c r="F402" s="148">
        <f t="shared" si="13"/>
        <v>13</v>
      </c>
      <c r="G402" s="226">
        <f t="shared" si="12"/>
        <v>65000</v>
      </c>
      <c r="H402" s="242">
        <v>1256</v>
      </c>
      <c r="I402" s="244" t="s">
        <v>1408</v>
      </c>
      <c r="J402" s="242">
        <v>4270</v>
      </c>
      <c r="K402" s="242">
        <v>3042600223</v>
      </c>
      <c r="L402" s="244" t="s">
        <v>1410</v>
      </c>
    </row>
    <row r="403" spans="1:12" ht="12.75">
      <c r="A403" s="73">
        <v>64</v>
      </c>
      <c r="B403" s="73"/>
      <c r="C403" s="73"/>
      <c r="D403" s="73"/>
      <c r="E403" s="246">
        <v>96.450900000000004</v>
      </c>
      <c r="F403" s="148">
        <f t="shared" si="13"/>
        <v>97</v>
      </c>
      <c r="G403" s="226">
        <f t="shared" si="12"/>
        <v>485000</v>
      </c>
      <c r="H403" s="242">
        <v>1257</v>
      </c>
      <c r="I403" s="244" t="s">
        <v>1408</v>
      </c>
      <c r="J403" s="242">
        <v>3907</v>
      </c>
      <c r="K403" s="242">
        <v>3042600224</v>
      </c>
      <c r="L403" s="244" t="s">
        <v>1410</v>
      </c>
    </row>
    <row r="404" spans="1:12" ht="12.75">
      <c r="A404" s="78">
        <v>65</v>
      </c>
      <c r="B404" s="73"/>
      <c r="C404" s="73"/>
      <c r="D404" s="73"/>
      <c r="E404" s="246">
        <v>56.329700000000003</v>
      </c>
      <c r="F404" s="148">
        <f t="shared" si="13"/>
        <v>57</v>
      </c>
      <c r="G404" s="226">
        <f t="shared" si="12"/>
        <v>285000</v>
      </c>
      <c r="H404" s="242">
        <v>1258</v>
      </c>
      <c r="I404" s="244" t="s">
        <v>1408</v>
      </c>
      <c r="J404" s="242">
        <v>3908</v>
      </c>
      <c r="K404" s="242">
        <v>3042600225</v>
      </c>
      <c r="L404" s="244" t="s">
        <v>1410</v>
      </c>
    </row>
    <row r="405" spans="1:12" ht="12.75">
      <c r="A405" s="73">
        <v>66</v>
      </c>
      <c r="B405" s="73"/>
      <c r="C405" s="73"/>
      <c r="D405" s="73"/>
      <c r="E405" s="246">
        <v>10.0983</v>
      </c>
      <c r="F405" s="148">
        <f t="shared" si="13"/>
        <v>11</v>
      </c>
      <c r="G405" s="226">
        <f t="shared" si="12"/>
        <v>55000</v>
      </c>
      <c r="H405" s="242">
        <v>724</v>
      </c>
      <c r="I405" s="244" t="s">
        <v>1408</v>
      </c>
      <c r="J405" s="242">
        <v>444</v>
      </c>
      <c r="K405" s="242">
        <v>3147100024</v>
      </c>
      <c r="L405" s="244" t="s">
        <v>1410</v>
      </c>
    </row>
    <row r="406" spans="1:12" ht="12.75">
      <c r="A406" s="78">
        <v>67</v>
      </c>
      <c r="B406" s="73"/>
      <c r="C406" s="73"/>
      <c r="D406" s="73"/>
      <c r="E406" s="246">
        <v>44.049300000000002</v>
      </c>
      <c r="F406" s="148">
        <f t="shared" si="13"/>
        <v>45</v>
      </c>
      <c r="G406" s="226">
        <f t="shared" si="12"/>
        <v>225000</v>
      </c>
      <c r="H406" s="242">
        <v>534</v>
      </c>
      <c r="I406" s="244" t="s">
        <v>1408</v>
      </c>
      <c r="J406" s="242">
        <v>445</v>
      </c>
      <c r="K406" s="242">
        <v>3147100025</v>
      </c>
      <c r="L406" s="244" t="s">
        <v>1410</v>
      </c>
    </row>
    <row r="407" spans="1:12" ht="12.75">
      <c r="A407" s="73">
        <v>68</v>
      </c>
      <c r="B407" s="73"/>
      <c r="C407" s="73"/>
      <c r="D407" s="73"/>
      <c r="E407" s="246">
        <v>35.760399999999997</v>
      </c>
      <c r="F407" s="148">
        <f t="shared" si="13"/>
        <v>36</v>
      </c>
      <c r="G407" s="226">
        <f t="shared" si="12"/>
        <v>180000</v>
      </c>
      <c r="H407" s="242">
        <v>535</v>
      </c>
      <c r="I407" s="244" t="s">
        <v>1408</v>
      </c>
      <c r="J407" s="242">
        <v>446</v>
      </c>
      <c r="K407" s="242">
        <v>3147100025</v>
      </c>
      <c r="L407" s="244" t="s">
        <v>1410</v>
      </c>
    </row>
    <row r="408" spans="1:12" ht="12.75">
      <c r="A408" s="78">
        <v>69</v>
      </c>
      <c r="B408" s="73"/>
      <c r="C408" s="73"/>
      <c r="D408" s="73"/>
      <c r="E408" s="246">
        <v>24.335799999999999</v>
      </c>
      <c r="F408" s="148">
        <f t="shared" si="13"/>
        <v>25</v>
      </c>
      <c r="G408" s="226">
        <f t="shared" si="12"/>
        <v>125000</v>
      </c>
      <c r="H408" s="242">
        <v>536</v>
      </c>
      <c r="I408" s="245" t="s">
        <v>1408</v>
      </c>
      <c r="J408" s="242">
        <v>447</v>
      </c>
      <c r="K408" s="242">
        <v>3147100026</v>
      </c>
      <c r="L408" s="244" t="s">
        <v>1410</v>
      </c>
    </row>
    <row r="409" spans="1:12" ht="12.75">
      <c r="A409" s="73">
        <v>70</v>
      </c>
      <c r="B409" s="73"/>
      <c r="C409" s="73"/>
      <c r="D409" s="73"/>
      <c r="E409" s="246">
        <v>28.691700000000001</v>
      </c>
      <c r="F409" s="148">
        <f t="shared" si="13"/>
        <v>29</v>
      </c>
      <c r="G409" s="226">
        <f t="shared" si="12"/>
        <v>145000</v>
      </c>
      <c r="H409" s="242">
        <v>537</v>
      </c>
      <c r="I409" s="245" t="s">
        <v>1408</v>
      </c>
      <c r="J409" s="242">
        <v>448</v>
      </c>
      <c r="K409" s="242">
        <v>3147100027</v>
      </c>
      <c r="L409" s="244" t="s">
        <v>1410</v>
      </c>
    </row>
    <row r="410" spans="1:12" ht="12.75">
      <c r="A410" s="78">
        <v>71</v>
      </c>
      <c r="B410" s="73"/>
      <c r="C410" s="73"/>
      <c r="D410" s="73"/>
      <c r="E410" s="246">
        <v>23.5778</v>
      </c>
      <c r="F410" s="148">
        <f t="shared" si="13"/>
        <v>24</v>
      </c>
      <c r="G410" s="226">
        <f t="shared" si="12"/>
        <v>120000</v>
      </c>
      <c r="H410" s="242">
        <v>537</v>
      </c>
      <c r="I410" s="245" t="s">
        <v>1408</v>
      </c>
      <c r="J410" s="242">
        <v>449</v>
      </c>
      <c r="K410" s="242">
        <v>3147100027</v>
      </c>
      <c r="L410" s="244" t="s">
        <v>1410</v>
      </c>
    </row>
    <row r="411" spans="1:12" ht="12.75">
      <c r="A411" s="73">
        <v>72</v>
      </c>
      <c r="B411" s="73"/>
      <c r="C411" s="73"/>
      <c r="D411" s="73"/>
      <c r="E411" s="246">
        <v>40.240699999999997</v>
      </c>
      <c r="F411" s="148">
        <f t="shared" si="13"/>
        <v>41</v>
      </c>
      <c r="G411" s="226">
        <f t="shared" si="12"/>
        <v>205000</v>
      </c>
      <c r="H411" s="242">
        <v>538</v>
      </c>
      <c r="I411" s="245" t="s">
        <v>1408</v>
      </c>
      <c r="J411" s="242">
        <v>450</v>
      </c>
      <c r="K411" s="242">
        <v>3147100028</v>
      </c>
      <c r="L411" s="244" t="s">
        <v>1410</v>
      </c>
    </row>
    <row r="412" spans="1:12" ht="12.75">
      <c r="A412" s="78">
        <v>73</v>
      </c>
      <c r="B412" s="78"/>
      <c r="C412" s="78"/>
      <c r="D412" s="78"/>
      <c r="E412" s="246">
        <v>9.8569999999999993</v>
      </c>
      <c r="F412" s="148">
        <f t="shared" si="13"/>
        <v>10</v>
      </c>
      <c r="G412" s="226">
        <f t="shared" si="12"/>
        <v>50000</v>
      </c>
      <c r="H412" s="242">
        <v>539</v>
      </c>
      <c r="I412" s="245" t="s">
        <v>1408</v>
      </c>
      <c r="J412" s="242">
        <v>4162</v>
      </c>
      <c r="K412" s="242">
        <v>3033500032</v>
      </c>
      <c r="L412" s="244" t="s">
        <v>1410</v>
      </c>
    </row>
    <row r="413" spans="1:12" ht="12.75">
      <c r="A413" s="73">
        <v>74</v>
      </c>
      <c r="B413" s="78"/>
      <c r="C413" s="78"/>
      <c r="D413" s="78"/>
      <c r="E413" s="246">
        <v>22.276</v>
      </c>
      <c r="F413" s="148">
        <f t="shared" si="13"/>
        <v>23</v>
      </c>
      <c r="G413" s="225">
        <f t="shared" si="12"/>
        <v>115000</v>
      </c>
      <c r="H413" s="242">
        <v>540</v>
      </c>
      <c r="I413" s="245" t="s">
        <v>1408</v>
      </c>
      <c r="J413" s="242">
        <v>4163</v>
      </c>
      <c r="K413" s="242">
        <v>3033500033</v>
      </c>
      <c r="L413" s="244" t="s">
        <v>1410</v>
      </c>
    </row>
    <row r="414" spans="1:12" ht="12.75">
      <c r="A414" s="78">
        <v>75</v>
      </c>
      <c r="B414" s="78"/>
      <c r="C414" s="78"/>
      <c r="D414" s="78"/>
      <c r="E414" s="246">
        <v>23.492999999999999</v>
      </c>
      <c r="F414" s="148">
        <f t="shared" si="13"/>
        <v>24</v>
      </c>
      <c r="G414" s="225">
        <f t="shared" si="12"/>
        <v>120000</v>
      </c>
      <c r="H414" s="242">
        <v>541</v>
      </c>
      <c r="I414" s="245" t="s">
        <v>1408</v>
      </c>
      <c r="J414" s="242">
        <v>4164</v>
      </c>
      <c r="K414" s="242">
        <v>3033500034</v>
      </c>
      <c r="L414" s="244" t="s">
        <v>1410</v>
      </c>
    </row>
    <row r="415" spans="1:12" ht="12.75">
      <c r="A415" s="73">
        <v>76</v>
      </c>
      <c r="B415" s="73"/>
      <c r="C415" s="73"/>
      <c r="D415" s="73"/>
      <c r="E415" s="246">
        <v>19.613</v>
      </c>
      <c r="F415" s="148">
        <f t="shared" si="13"/>
        <v>20</v>
      </c>
      <c r="G415" s="226">
        <f t="shared" si="12"/>
        <v>100000</v>
      </c>
      <c r="H415" s="242">
        <v>543</v>
      </c>
      <c r="I415" s="245" t="s">
        <v>1408</v>
      </c>
      <c r="J415" s="242">
        <v>4165</v>
      </c>
      <c r="K415" s="242">
        <v>3033500035</v>
      </c>
      <c r="L415" s="244" t="s">
        <v>1410</v>
      </c>
    </row>
    <row r="416" spans="1:12" ht="12.75">
      <c r="A416" s="78">
        <v>77</v>
      </c>
      <c r="B416" s="73"/>
      <c r="C416" s="73"/>
      <c r="D416" s="73"/>
      <c r="E416" s="247">
        <v>58.625999999999998</v>
      </c>
      <c r="F416" s="148">
        <f>ROUNDUP(E416,0)</f>
        <v>59</v>
      </c>
      <c r="G416" s="226">
        <f t="shared" si="12"/>
        <v>295000</v>
      </c>
      <c r="H416" s="244">
        <v>1259</v>
      </c>
      <c r="I416" s="244" t="s">
        <v>1408</v>
      </c>
      <c r="J416" s="244">
        <v>3909</v>
      </c>
      <c r="K416" s="244">
        <v>3042600226</v>
      </c>
      <c r="L416" s="244" t="s">
        <v>1410</v>
      </c>
    </row>
    <row r="417" spans="1:12" ht="12.75">
      <c r="A417" s="73">
        <v>78</v>
      </c>
      <c r="B417" s="73"/>
      <c r="C417" s="73"/>
      <c r="D417" s="73"/>
      <c r="E417" s="247">
        <v>62.12</v>
      </c>
      <c r="F417" s="148">
        <f t="shared" ref="F417:F440" si="14">ROUNDUP(E417,0)</f>
        <v>63</v>
      </c>
      <c r="G417" s="226">
        <f t="shared" si="12"/>
        <v>315000</v>
      </c>
      <c r="H417" s="244">
        <v>444</v>
      </c>
      <c r="I417" s="244" t="s">
        <v>1408</v>
      </c>
      <c r="J417" s="244">
        <v>4166</v>
      </c>
      <c r="K417" s="244">
        <v>3033500036</v>
      </c>
      <c r="L417" s="244" t="s">
        <v>1410</v>
      </c>
    </row>
    <row r="418" spans="1:12" ht="12.75">
      <c r="A418" s="78">
        <v>79</v>
      </c>
      <c r="B418" s="73"/>
      <c r="C418" s="73"/>
      <c r="D418" s="73"/>
      <c r="E418" s="247">
        <v>25.2</v>
      </c>
      <c r="F418" s="148">
        <f t="shared" si="14"/>
        <v>26</v>
      </c>
      <c r="G418" s="226">
        <f t="shared" si="12"/>
        <v>130000</v>
      </c>
      <c r="H418" s="244">
        <v>445</v>
      </c>
      <c r="I418" s="244" t="s">
        <v>1408</v>
      </c>
      <c r="J418" s="244">
        <v>4167</v>
      </c>
      <c r="K418" s="244">
        <v>3033500037</v>
      </c>
      <c r="L418" s="244" t="s">
        <v>1410</v>
      </c>
    </row>
    <row r="419" spans="1:12" ht="12.75">
      <c r="A419" s="73">
        <v>80</v>
      </c>
      <c r="B419" s="73"/>
      <c r="C419" s="73"/>
      <c r="D419" s="73"/>
      <c r="E419" s="247">
        <v>15.62</v>
      </c>
      <c r="F419" s="148">
        <f t="shared" si="14"/>
        <v>16</v>
      </c>
      <c r="G419" s="226">
        <f t="shared" si="12"/>
        <v>80000</v>
      </c>
      <c r="H419" s="244">
        <v>446</v>
      </c>
      <c r="I419" s="244" t="s">
        <v>1408</v>
      </c>
      <c r="J419" s="244">
        <v>4168</v>
      </c>
      <c r="K419" s="244">
        <v>3033500038</v>
      </c>
      <c r="L419" s="244" t="s">
        <v>1410</v>
      </c>
    </row>
    <row r="420" spans="1:12" ht="12.75">
      <c r="A420" s="78">
        <v>81</v>
      </c>
      <c r="B420" s="73"/>
      <c r="C420" s="73"/>
      <c r="D420" s="73"/>
      <c r="E420" s="247">
        <v>33.5</v>
      </c>
      <c r="F420" s="148">
        <f t="shared" si="14"/>
        <v>34</v>
      </c>
      <c r="G420" s="226">
        <f t="shared" si="12"/>
        <v>170000</v>
      </c>
      <c r="H420" s="244">
        <v>447</v>
      </c>
      <c r="I420" s="244" t="s">
        <v>1408</v>
      </c>
      <c r="J420" s="244">
        <v>4169</v>
      </c>
      <c r="K420" s="244">
        <v>3033500039</v>
      </c>
      <c r="L420" s="244" t="s">
        <v>1410</v>
      </c>
    </row>
    <row r="421" spans="1:12" ht="12.75">
      <c r="A421" s="73">
        <v>82</v>
      </c>
      <c r="B421" s="78"/>
      <c r="C421" s="78"/>
      <c r="D421" s="78"/>
      <c r="E421" s="247">
        <v>7.8449999999999998</v>
      </c>
      <c r="F421" s="148">
        <f t="shared" si="14"/>
        <v>8</v>
      </c>
      <c r="G421" s="225">
        <f t="shared" si="12"/>
        <v>40000</v>
      </c>
      <c r="H421" s="244">
        <v>448</v>
      </c>
      <c r="I421" s="244" t="s">
        <v>1408</v>
      </c>
      <c r="J421" s="244">
        <v>4170</v>
      </c>
      <c r="K421" s="244">
        <v>3033500040</v>
      </c>
      <c r="L421" s="244" t="s">
        <v>1410</v>
      </c>
    </row>
    <row r="422" spans="1:12" ht="12.75">
      <c r="A422" s="78">
        <v>83</v>
      </c>
      <c r="B422" s="78"/>
      <c r="C422" s="78"/>
      <c r="D422" s="78"/>
      <c r="E422" s="246">
        <v>21.7532</v>
      </c>
      <c r="F422" s="148">
        <f t="shared" si="14"/>
        <v>22</v>
      </c>
      <c r="G422" s="225">
        <f t="shared" si="12"/>
        <v>110000</v>
      </c>
      <c r="H422" s="242">
        <v>1213</v>
      </c>
      <c r="I422" s="244" t="s">
        <v>1408</v>
      </c>
      <c r="J422" s="242">
        <v>3920</v>
      </c>
      <c r="K422" s="242">
        <v>3147100029</v>
      </c>
      <c r="L422" s="244" t="s">
        <v>1410</v>
      </c>
    </row>
    <row r="423" spans="1:12" ht="12.75">
      <c r="A423" s="73">
        <v>84</v>
      </c>
      <c r="B423" s="78"/>
      <c r="C423" s="78"/>
      <c r="D423" s="78"/>
      <c r="E423" s="246">
        <v>27.0778</v>
      </c>
      <c r="F423" s="148">
        <f t="shared" si="14"/>
        <v>28</v>
      </c>
      <c r="G423" s="225">
        <f t="shared" si="12"/>
        <v>140000</v>
      </c>
      <c r="H423" s="242">
        <v>1214</v>
      </c>
      <c r="I423" s="244" t="s">
        <v>1408</v>
      </c>
      <c r="J423" s="242">
        <v>3921</v>
      </c>
      <c r="K423" s="242">
        <v>3147100030</v>
      </c>
      <c r="L423" s="244" t="s">
        <v>1410</v>
      </c>
    </row>
    <row r="424" spans="1:12" ht="12.75">
      <c r="A424" s="78">
        <v>85</v>
      </c>
      <c r="B424" s="78"/>
      <c r="C424" s="78"/>
      <c r="D424" s="78"/>
      <c r="E424" s="246">
        <v>19.000699999999998</v>
      </c>
      <c r="F424" s="148">
        <f t="shared" si="14"/>
        <v>20</v>
      </c>
      <c r="G424" s="225">
        <f t="shared" si="12"/>
        <v>100000</v>
      </c>
      <c r="H424" s="242">
        <v>1215</v>
      </c>
      <c r="I424" s="244" t="s">
        <v>1408</v>
      </c>
      <c r="J424" s="242">
        <v>3922</v>
      </c>
      <c r="K424" s="242">
        <v>3147100031</v>
      </c>
      <c r="L424" s="244" t="s">
        <v>1410</v>
      </c>
    </row>
    <row r="425" spans="1:12" ht="12.75">
      <c r="A425" s="73">
        <v>86</v>
      </c>
      <c r="B425" s="78"/>
      <c r="C425" s="78"/>
      <c r="D425" s="78"/>
      <c r="E425" s="246">
        <v>13.718400000000001</v>
      </c>
      <c r="F425" s="148">
        <f t="shared" si="14"/>
        <v>14</v>
      </c>
      <c r="G425" s="225">
        <f t="shared" si="12"/>
        <v>70000</v>
      </c>
      <c r="H425" s="242">
        <v>1216</v>
      </c>
      <c r="I425" s="244" t="s">
        <v>1408</v>
      </c>
      <c r="J425" s="242">
        <v>3923</v>
      </c>
      <c r="K425" s="242">
        <v>3147100031</v>
      </c>
      <c r="L425" s="244" t="s">
        <v>1410</v>
      </c>
    </row>
    <row r="426" spans="1:12" ht="12.75">
      <c r="A426" s="78">
        <v>87</v>
      </c>
      <c r="B426" s="78"/>
      <c r="C426" s="78"/>
      <c r="D426" s="78"/>
      <c r="E426" s="246">
        <v>19.579999999999998</v>
      </c>
      <c r="F426" s="148">
        <f t="shared" si="14"/>
        <v>20</v>
      </c>
      <c r="G426" s="225">
        <f t="shared" si="12"/>
        <v>100000</v>
      </c>
      <c r="H426" s="242">
        <v>550</v>
      </c>
      <c r="I426" s="244" t="s">
        <v>1408</v>
      </c>
      <c r="J426" s="242">
        <v>4172</v>
      </c>
      <c r="K426" s="242">
        <v>3033500042</v>
      </c>
      <c r="L426" s="244" t="s">
        <v>1410</v>
      </c>
    </row>
    <row r="427" spans="1:12" ht="12.75">
      <c r="A427" s="73">
        <v>88</v>
      </c>
      <c r="B427" s="78"/>
      <c r="C427" s="78"/>
      <c r="D427" s="78"/>
      <c r="E427" s="246">
        <v>9.3620000000000001</v>
      </c>
      <c r="F427" s="148">
        <f t="shared" si="14"/>
        <v>10</v>
      </c>
      <c r="G427" s="225">
        <f t="shared" si="12"/>
        <v>50000</v>
      </c>
      <c r="H427" s="242">
        <v>549</v>
      </c>
      <c r="I427" s="244" t="s">
        <v>1408</v>
      </c>
      <c r="J427" s="242">
        <v>4171</v>
      </c>
      <c r="K427" s="242">
        <v>3033500041</v>
      </c>
      <c r="L427" s="244" t="s">
        <v>1410</v>
      </c>
    </row>
    <row r="428" spans="1:12" ht="12.75">
      <c r="A428" s="78">
        <v>89</v>
      </c>
      <c r="B428" s="78"/>
      <c r="C428" s="78"/>
      <c r="D428" s="78"/>
      <c r="E428" s="246">
        <v>39.93</v>
      </c>
      <c r="F428" s="148">
        <f t="shared" si="14"/>
        <v>40</v>
      </c>
      <c r="G428" s="225">
        <f t="shared" si="12"/>
        <v>200000</v>
      </c>
      <c r="H428" s="242">
        <v>867</v>
      </c>
      <c r="I428" s="244" t="s">
        <v>1408</v>
      </c>
      <c r="J428" s="242">
        <v>4173</v>
      </c>
      <c r="K428" s="242">
        <v>3033500043</v>
      </c>
      <c r="L428" s="244" t="s">
        <v>1410</v>
      </c>
    </row>
    <row r="429" spans="1:12" ht="12.75">
      <c r="A429" s="73">
        <v>90</v>
      </c>
      <c r="B429" s="78"/>
      <c r="C429" s="78"/>
      <c r="D429" s="78"/>
      <c r="E429" s="246">
        <v>8.3140000000000001</v>
      </c>
      <c r="F429" s="148">
        <f t="shared" si="14"/>
        <v>9</v>
      </c>
      <c r="G429" s="225">
        <f>F429*7500</f>
        <v>67500</v>
      </c>
      <c r="H429" s="242">
        <v>1341</v>
      </c>
      <c r="I429" s="244" t="s">
        <v>1418</v>
      </c>
      <c r="J429" s="242">
        <v>3910</v>
      </c>
      <c r="K429" s="242">
        <v>3042600227</v>
      </c>
      <c r="L429" s="244" t="s">
        <v>1419</v>
      </c>
    </row>
    <row r="430" spans="1:12" ht="12.75">
      <c r="A430" s="73">
        <v>92</v>
      </c>
      <c r="B430" s="78"/>
      <c r="C430" s="78"/>
      <c r="D430" s="78"/>
      <c r="E430" s="246">
        <v>192.126</v>
      </c>
      <c r="F430" s="148">
        <f t="shared" si="14"/>
        <v>193</v>
      </c>
      <c r="G430" s="225">
        <f t="shared" si="12"/>
        <v>965000</v>
      </c>
      <c r="H430" s="242">
        <v>1220</v>
      </c>
      <c r="I430" s="244" t="s">
        <v>1408</v>
      </c>
      <c r="J430" s="242">
        <v>1628</v>
      </c>
      <c r="K430" s="242">
        <v>3147100035</v>
      </c>
      <c r="L430" s="244" t="s">
        <v>1410</v>
      </c>
    </row>
    <row r="431" spans="1:12" ht="12.75">
      <c r="A431" s="78">
        <v>93</v>
      </c>
      <c r="B431" s="78"/>
      <c r="C431" s="78"/>
      <c r="D431" s="78"/>
      <c r="E431" s="246">
        <v>40.320099999999996</v>
      </c>
      <c r="F431" s="148">
        <f t="shared" si="14"/>
        <v>41</v>
      </c>
      <c r="G431" s="225">
        <f t="shared" si="12"/>
        <v>205000</v>
      </c>
      <c r="H431" s="242">
        <v>1217</v>
      </c>
      <c r="I431" s="244" t="s">
        <v>1408</v>
      </c>
      <c r="J431" s="242">
        <v>3924</v>
      </c>
      <c r="K431" s="242">
        <v>3147100032</v>
      </c>
      <c r="L431" s="244" t="s">
        <v>1410</v>
      </c>
    </row>
    <row r="432" spans="1:12" ht="12.75">
      <c r="A432" s="73">
        <v>94</v>
      </c>
      <c r="B432" s="78"/>
      <c r="C432" s="78"/>
      <c r="D432" s="78"/>
      <c r="E432" s="246">
        <v>27.296900000000001</v>
      </c>
      <c r="F432" s="148">
        <f t="shared" si="14"/>
        <v>28</v>
      </c>
      <c r="G432" s="225">
        <f t="shared" si="12"/>
        <v>140000</v>
      </c>
      <c r="H432" s="242">
        <v>1218</v>
      </c>
      <c r="I432" s="244" t="s">
        <v>1408</v>
      </c>
      <c r="J432" s="242">
        <v>3925</v>
      </c>
      <c r="K432" s="242">
        <v>3147100033</v>
      </c>
      <c r="L432" s="244" t="s">
        <v>1410</v>
      </c>
    </row>
    <row r="433" spans="1:12" ht="12.75">
      <c r="A433" s="78">
        <v>95</v>
      </c>
      <c r="B433" s="78"/>
      <c r="C433" s="78"/>
      <c r="D433" s="78"/>
      <c r="E433" s="246">
        <v>80.641099999999994</v>
      </c>
      <c r="F433" s="148">
        <f t="shared" si="14"/>
        <v>81</v>
      </c>
      <c r="G433" s="225">
        <f t="shared" si="12"/>
        <v>405000</v>
      </c>
      <c r="H433" s="242">
        <v>1219</v>
      </c>
      <c r="I433" s="244" t="s">
        <v>1408</v>
      </c>
      <c r="J433" s="242">
        <v>1626</v>
      </c>
      <c r="K433" s="242">
        <v>3147100034</v>
      </c>
      <c r="L433" s="244" t="s">
        <v>1410</v>
      </c>
    </row>
    <row r="434" spans="1:12" ht="12.75">
      <c r="A434" s="73">
        <v>96</v>
      </c>
      <c r="B434" s="78"/>
      <c r="C434" s="78"/>
      <c r="D434" s="78"/>
      <c r="E434" s="246">
        <v>55.319600000000001</v>
      </c>
      <c r="F434" s="148">
        <f t="shared" si="14"/>
        <v>56</v>
      </c>
      <c r="G434" s="225">
        <f t="shared" si="12"/>
        <v>280000</v>
      </c>
      <c r="H434" s="242">
        <v>1219</v>
      </c>
      <c r="I434" s="244" t="s">
        <v>1408</v>
      </c>
      <c r="J434" s="242">
        <v>1627</v>
      </c>
      <c r="K434" s="242">
        <v>3147100034</v>
      </c>
      <c r="L434" s="244" t="s">
        <v>1410</v>
      </c>
    </row>
    <row r="435" spans="1:12" ht="12.75">
      <c r="A435" s="78">
        <v>97</v>
      </c>
      <c r="B435" s="78"/>
      <c r="C435" s="78"/>
      <c r="D435" s="78"/>
      <c r="E435" s="246">
        <v>76.689300000000003</v>
      </c>
      <c r="F435" s="148">
        <f t="shared" si="14"/>
        <v>77</v>
      </c>
      <c r="G435" s="225">
        <f t="shared" si="12"/>
        <v>385000</v>
      </c>
      <c r="H435" s="242">
        <v>1221</v>
      </c>
      <c r="I435" s="244" t="s">
        <v>1408</v>
      </c>
      <c r="J435" s="242">
        <v>1629</v>
      </c>
      <c r="K435" s="242">
        <v>3147100036</v>
      </c>
      <c r="L435" s="244" t="s">
        <v>1410</v>
      </c>
    </row>
    <row r="436" spans="1:12" ht="12.75">
      <c r="A436" s="73">
        <v>98</v>
      </c>
      <c r="B436" s="78"/>
      <c r="C436" s="78"/>
      <c r="D436" s="78"/>
      <c r="E436" s="246">
        <v>334.59210000000002</v>
      </c>
      <c r="F436" s="148">
        <f t="shared" si="14"/>
        <v>335</v>
      </c>
      <c r="G436" s="225">
        <f t="shared" si="12"/>
        <v>1675000</v>
      </c>
      <c r="H436" s="242">
        <v>1201</v>
      </c>
      <c r="I436" s="244" t="s">
        <v>1408</v>
      </c>
      <c r="J436" s="242">
        <v>3933</v>
      </c>
      <c r="K436" s="242">
        <v>3042600228</v>
      </c>
      <c r="L436" s="244" t="s">
        <v>1410</v>
      </c>
    </row>
    <row r="437" spans="1:12" ht="12.75">
      <c r="A437" s="78">
        <v>99</v>
      </c>
      <c r="B437" s="78"/>
      <c r="C437" s="78"/>
      <c r="D437" s="78"/>
      <c r="E437" s="246">
        <v>135.85810000000001</v>
      </c>
      <c r="F437" s="148">
        <f t="shared" si="14"/>
        <v>136</v>
      </c>
      <c r="G437" s="225">
        <f t="shared" si="12"/>
        <v>680000</v>
      </c>
      <c r="H437" s="242">
        <v>1202</v>
      </c>
      <c r="I437" s="244" t="s">
        <v>1408</v>
      </c>
      <c r="J437" s="242">
        <v>3934</v>
      </c>
      <c r="K437" s="242">
        <v>3042600228</v>
      </c>
      <c r="L437" s="244" t="s">
        <v>1410</v>
      </c>
    </row>
    <row r="438" spans="1:12" ht="12.75">
      <c r="A438" s="73">
        <v>100</v>
      </c>
      <c r="B438" s="78"/>
      <c r="C438" s="78"/>
      <c r="D438" s="78"/>
      <c r="E438" s="246">
        <v>153.3792</v>
      </c>
      <c r="F438" s="148">
        <f t="shared" si="14"/>
        <v>154</v>
      </c>
      <c r="G438" s="225">
        <f t="shared" si="12"/>
        <v>770000</v>
      </c>
      <c r="H438" s="242">
        <v>1203</v>
      </c>
      <c r="I438" s="244" t="s">
        <v>1408</v>
      </c>
      <c r="J438" s="242">
        <v>3935</v>
      </c>
      <c r="K438" s="242">
        <v>3042600228</v>
      </c>
      <c r="L438" s="244" t="s">
        <v>1410</v>
      </c>
    </row>
    <row r="439" spans="1:12" ht="12.75">
      <c r="A439" s="78">
        <v>101</v>
      </c>
      <c r="B439" s="78"/>
      <c r="C439" s="78"/>
      <c r="D439" s="78"/>
      <c r="E439" s="246">
        <v>95.164500000000004</v>
      </c>
      <c r="F439" s="148">
        <f t="shared" si="14"/>
        <v>96</v>
      </c>
      <c r="G439" s="225">
        <f t="shared" si="12"/>
        <v>480000</v>
      </c>
      <c r="H439" s="242">
        <v>1204</v>
      </c>
      <c r="I439" s="244" t="s">
        <v>1408</v>
      </c>
      <c r="J439" s="242">
        <v>3937</v>
      </c>
      <c r="K439" s="242">
        <v>3042600229</v>
      </c>
      <c r="L439" s="244" t="s">
        <v>1410</v>
      </c>
    </row>
    <row r="440" spans="1:12" ht="13.5" customHeight="1">
      <c r="A440" s="73">
        <v>102</v>
      </c>
      <c r="B440" s="78"/>
      <c r="C440" s="78"/>
      <c r="D440" s="78"/>
      <c r="E440" s="246">
        <v>74.733999999999995</v>
      </c>
      <c r="F440" s="148">
        <f t="shared" si="14"/>
        <v>75</v>
      </c>
      <c r="G440" s="225">
        <f t="shared" si="12"/>
        <v>375000</v>
      </c>
      <c r="H440" s="242">
        <v>868</v>
      </c>
      <c r="I440" s="244" t="s">
        <v>1408</v>
      </c>
      <c r="J440" s="242">
        <v>4174</v>
      </c>
      <c r="K440" s="242">
        <v>3033500044</v>
      </c>
      <c r="L440" s="244" t="s">
        <v>1410</v>
      </c>
    </row>
    <row r="441" spans="1:12" ht="13.5" thickBot="1">
      <c r="B441" s="325"/>
      <c r="C441" s="328">
        <v>5991.651100000001</v>
      </c>
      <c r="D441" s="184" t="s">
        <v>1191</v>
      </c>
      <c r="E441" s="185">
        <f>SUM(E341:E440)</f>
        <v>5162.491500000001</v>
      </c>
      <c r="F441" s="185"/>
      <c r="G441" s="186">
        <f>SUM(G341:G440)</f>
        <v>26067500</v>
      </c>
      <c r="H441" s="327">
        <f>COUNTA(H341:H440)</f>
        <v>100</v>
      </c>
      <c r="I441" s="325"/>
      <c r="J441" s="326">
        <f>COUNTA(J341:J440)</f>
        <v>100</v>
      </c>
      <c r="K441" s="325"/>
      <c r="L441" s="325"/>
    </row>
    <row r="442" spans="1:12" ht="16.5" thickBot="1">
      <c r="A442" s="441" t="s">
        <v>1407</v>
      </c>
      <c r="B442" s="441"/>
      <c r="C442" s="441"/>
      <c r="D442" s="441"/>
      <c r="E442" s="441"/>
      <c r="F442" s="441"/>
      <c r="G442" s="441"/>
      <c r="H442" s="441"/>
      <c r="I442" s="441"/>
      <c r="J442" s="441"/>
      <c r="K442" s="441"/>
      <c r="L442" s="441"/>
    </row>
    <row r="443" spans="1:12" ht="12" thickBot="1">
      <c r="A443" s="223" t="s">
        <v>0</v>
      </c>
      <c r="B443" s="223" t="s">
        <v>2</v>
      </c>
      <c r="C443" s="223" t="s">
        <v>1</v>
      </c>
      <c r="D443" s="223" t="s">
        <v>1247</v>
      </c>
      <c r="E443" s="223" t="s">
        <v>1008</v>
      </c>
      <c r="F443" s="223" t="s">
        <v>1009</v>
      </c>
      <c r="G443" s="223" t="s">
        <v>4</v>
      </c>
      <c r="H443" s="223" t="s">
        <v>274</v>
      </c>
      <c r="I443" s="224" t="s">
        <v>3</v>
      </c>
      <c r="J443" s="223" t="s">
        <v>5</v>
      </c>
      <c r="K443" s="224" t="s">
        <v>6</v>
      </c>
      <c r="L443" s="224" t="s">
        <v>7</v>
      </c>
    </row>
    <row r="444" spans="1:12" ht="12.75">
      <c r="A444" s="78">
        <v>91</v>
      </c>
      <c r="B444" s="78"/>
      <c r="C444" s="78"/>
      <c r="D444" s="78"/>
      <c r="E444" s="246">
        <v>284.12439999999998</v>
      </c>
      <c r="F444" s="148">
        <f>ROUNDUP(E444,0)</f>
        <v>285</v>
      </c>
      <c r="G444" s="225">
        <f>F444*1000</f>
        <v>285000</v>
      </c>
      <c r="H444" s="242">
        <v>1341</v>
      </c>
      <c r="I444" s="245" t="s">
        <v>1420</v>
      </c>
      <c r="J444" s="242" t="s">
        <v>1324</v>
      </c>
      <c r="K444" s="242">
        <v>3042600227</v>
      </c>
      <c r="L444" s="245" t="s">
        <v>1417</v>
      </c>
    </row>
    <row r="445" spans="1:12" ht="13.5" thickBot="1">
      <c r="A445" s="78">
        <v>103</v>
      </c>
      <c r="B445" s="78"/>
      <c r="C445" s="329">
        <v>5162.491500000001</v>
      </c>
      <c r="D445" s="78"/>
      <c r="E445" s="244">
        <v>111.3368</v>
      </c>
      <c r="F445" s="148">
        <f>ROUNDUP(E445,0)</f>
        <v>112</v>
      </c>
      <c r="G445" s="225">
        <f>F445*1000</f>
        <v>112000</v>
      </c>
      <c r="H445" s="244">
        <v>1205</v>
      </c>
      <c r="I445" s="244" t="s">
        <v>1416</v>
      </c>
      <c r="J445" s="244" t="s">
        <v>1324</v>
      </c>
      <c r="K445" s="244">
        <v>3042600230</v>
      </c>
      <c r="L445" s="244" t="s">
        <v>1417</v>
      </c>
    </row>
    <row r="446" spans="1:12" ht="15">
      <c r="A446" s="73">
        <v>54</v>
      </c>
      <c r="B446" s="73"/>
      <c r="C446">
        <v>829.15959999999995</v>
      </c>
      <c r="D446" s="73"/>
      <c r="E446" s="246">
        <v>433.69839999999999</v>
      </c>
      <c r="F446" s="148">
        <f>ROUNDUP(E446,0)</f>
        <v>434</v>
      </c>
      <c r="G446" s="226">
        <f>F446*1000</f>
        <v>434000</v>
      </c>
      <c r="H446" s="242">
        <v>1254</v>
      </c>
      <c r="I446" s="244" t="s">
        <v>1416</v>
      </c>
      <c r="J446" s="242" t="s">
        <v>1324</v>
      </c>
      <c r="K446" s="242">
        <v>3042600221</v>
      </c>
      <c r="L446" s="245" t="s">
        <v>1417</v>
      </c>
    </row>
    <row r="447" spans="1:12" ht="15.75" thickBot="1">
      <c r="A447"/>
      <c r="B447"/>
      <c r="C447" s="322">
        <f>SUM(C445:C446)</f>
        <v>5991.651100000001</v>
      </c>
      <c r="D447" s="184" t="s">
        <v>1191</v>
      </c>
      <c r="E447" s="185">
        <f>SUM(E444:E446)</f>
        <v>829.15959999999995</v>
      </c>
      <c r="F447" s="185"/>
      <c r="G447" s="186">
        <f>SUM(G444:G446)</f>
        <v>831000</v>
      </c>
      <c r="H447" s="322">
        <f>COUNTA(H444:H446)</f>
        <v>3</v>
      </c>
      <c r="I447"/>
      <c r="J447"/>
      <c r="K447"/>
      <c r="L447"/>
    </row>
    <row r="448" spans="1:12" ht="16.5" thickBot="1">
      <c r="A448" s="441" t="s">
        <v>1525</v>
      </c>
      <c r="B448" s="441"/>
      <c r="C448" s="441"/>
      <c r="D448" s="441"/>
      <c r="E448" s="441"/>
      <c r="F448" s="441"/>
      <c r="G448" s="441"/>
      <c r="H448" s="441"/>
      <c r="I448" s="441"/>
      <c r="J448" s="441"/>
      <c r="K448" s="441"/>
      <c r="L448" s="441"/>
    </row>
    <row r="449" spans="1:12" ht="12" thickBot="1">
      <c r="A449" s="223" t="s">
        <v>0</v>
      </c>
      <c r="B449" s="223" t="s">
        <v>2</v>
      </c>
      <c r="C449" s="223" t="s">
        <v>1</v>
      </c>
      <c r="D449" s="223" t="s">
        <v>1247</v>
      </c>
      <c r="E449" s="223" t="s">
        <v>1008</v>
      </c>
      <c r="F449" s="223" t="s">
        <v>1009</v>
      </c>
      <c r="G449" s="223" t="s">
        <v>4</v>
      </c>
      <c r="H449" s="223" t="s">
        <v>274</v>
      </c>
      <c r="I449" s="224" t="s">
        <v>3</v>
      </c>
      <c r="J449" s="223" t="s">
        <v>5</v>
      </c>
      <c r="K449" s="224" t="s">
        <v>6</v>
      </c>
      <c r="L449" s="224" t="s">
        <v>7</v>
      </c>
    </row>
    <row r="450" spans="1:12" ht="12.75">
      <c r="A450" s="73">
        <v>418</v>
      </c>
      <c r="B450" s="73"/>
      <c r="C450" s="291"/>
      <c r="D450" s="73"/>
      <c r="E450" s="245">
        <v>18.206</v>
      </c>
      <c r="F450" s="148">
        <f>ROUNDUP(E450,0)</f>
        <v>19</v>
      </c>
      <c r="G450" s="292">
        <v>95000</v>
      </c>
      <c r="H450" s="245">
        <v>2736</v>
      </c>
      <c r="I450" s="245" t="s">
        <v>1408</v>
      </c>
      <c r="J450" s="245">
        <v>655</v>
      </c>
      <c r="K450" s="245">
        <v>3029000058</v>
      </c>
      <c r="L450" s="245" t="s">
        <v>1410</v>
      </c>
    </row>
    <row r="451" spans="1:12" ht="12.75">
      <c r="A451" s="90">
        <v>419</v>
      </c>
      <c r="B451" s="73"/>
      <c r="C451" s="291"/>
      <c r="D451" s="73"/>
      <c r="E451" s="245">
        <v>88.638199999999998</v>
      </c>
      <c r="F451" s="148">
        <f t="shared" ref="F451:F514" si="15">ROUNDUP(E451,0)</f>
        <v>89</v>
      </c>
      <c r="G451" s="292">
        <v>445000</v>
      </c>
      <c r="H451" s="245">
        <v>2737</v>
      </c>
      <c r="I451" s="245" t="s">
        <v>1408</v>
      </c>
      <c r="J451" s="245">
        <v>656</v>
      </c>
      <c r="K451" s="245">
        <v>3029000059</v>
      </c>
      <c r="L451" s="245" t="s">
        <v>1410</v>
      </c>
    </row>
    <row r="452" spans="1:12" ht="12.75">
      <c r="A452" s="73">
        <v>420</v>
      </c>
      <c r="B452" s="73"/>
      <c r="C452" s="291"/>
      <c r="D452" s="73"/>
      <c r="E452" s="245">
        <v>67.255399999999995</v>
      </c>
      <c r="F452" s="148">
        <f t="shared" si="15"/>
        <v>68</v>
      </c>
      <c r="G452" s="292">
        <v>340000</v>
      </c>
      <c r="H452" s="245">
        <v>2738</v>
      </c>
      <c r="I452" s="293" t="s">
        <v>1408</v>
      </c>
      <c r="J452" s="245">
        <v>1001</v>
      </c>
      <c r="K452" s="245">
        <v>3029000060</v>
      </c>
      <c r="L452" s="293" t="s">
        <v>1410</v>
      </c>
    </row>
    <row r="453" spans="1:12" ht="12.75">
      <c r="A453" s="90">
        <v>421</v>
      </c>
      <c r="B453" s="73"/>
      <c r="C453" s="291"/>
      <c r="D453" s="73"/>
      <c r="E453" s="245">
        <v>53.070999999999998</v>
      </c>
      <c r="F453" s="148">
        <f t="shared" si="15"/>
        <v>54</v>
      </c>
      <c r="G453" s="292">
        <v>270000</v>
      </c>
      <c r="H453" s="245">
        <v>2739</v>
      </c>
      <c r="I453" s="245" t="s">
        <v>1408</v>
      </c>
      <c r="J453" s="245">
        <v>1002</v>
      </c>
      <c r="K453" s="245">
        <v>3029000061</v>
      </c>
      <c r="L453" s="245" t="s">
        <v>1410</v>
      </c>
    </row>
    <row r="454" spans="1:12" ht="12.75">
      <c r="A454" s="73">
        <v>422</v>
      </c>
      <c r="B454" s="73"/>
      <c r="C454" s="291"/>
      <c r="D454" s="73"/>
      <c r="E454" s="243">
        <v>14.6891</v>
      </c>
      <c r="F454" s="148">
        <f t="shared" si="15"/>
        <v>15</v>
      </c>
      <c r="G454" s="292">
        <v>75000</v>
      </c>
      <c r="H454" s="245">
        <v>1367</v>
      </c>
      <c r="I454" s="245" t="s">
        <v>1480</v>
      </c>
      <c r="J454" s="245">
        <v>2490</v>
      </c>
      <c r="K454" s="245">
        <v>3057400170</v>
      </c>
      <c r="L454" s="245" t="s">
        <v>1513</v>
      </c>
    </row>
    <row r="455" spans="1:12" ht="12.75">
      <c r="A455" s="90">
        <v>423</v>
      </c>
      <c r="B455" s="73"/>
      <c r="C455" s="291"/>
      <c r="D455" s="73"/>
      <c r="E455" s="243">
        <v>11.1219</v>
      </c>
      <c r="F455" s="148">
        <f t="shared" si="15"/>
        <v>12</v>
      </c>
      <c r="G455" s="292">
        <v>60000</v>
      </c>
      <c r="H455" s="245">
        <v>1368</v>
      </c>
      <c r="I455" s="245" t="s">
        <v>1480</v>
      </c>
      <c r="J455" s="245">
        <v>2491</v>
      </c>
      <c r="K455" s="245">
        <v>3057400171</v>
      </c>
      <c r="L455" s="245" t="s">
        <v>1513</v>
      </c>
    </row>
    <row r="456" spans="1:12" ht="12.75">
      <c r="A456" s="73">
        <v>424</v>
      </c>
      <c r="B456" s="73"/>
      <c r="C456" s="291"/>
      <c r="D456" s="73"/>
      <c r="E456" s="243">
        <v>8.5924999999999994</v>
      </c>
      <c r="F456" s="148">
        <f t="shared" si="15"/>
        <v>9</v>
      </c>
      <c r="G456" s="292">
        <v>45000</v>
      </c>
      <c r="H456" s="245">
        <v>1369</v>
      </c>
      <c r="I456" s="245" t="s">
        <v>1480</v>
      </c>
      <c r="J456" s="245">
        <v>2492</v>
      </c>
      <c r="K456" s="245">
        <v>3057400172</v>
      </c>
      <c r="L456" s="245" t="s">
        <v>1513</v>
      </c>
    </row>
    <row r="457" spans="1:12" ht="12.75">
      <c r="A457" s="90">
        <v>425</v>
      </c>
      <c r="B457" s="73"/>
      <c r="C457" s="291"/>
      <c r="D457" s="73"/>
      <c r="E457" s="243">
        <v>21.415299999999998</v>
      </c>
      <c r="F457" s="148">
        <f t="shared" si="15"/>
        <v>22</v>
      </c>
      <c r="G457" s="292">
        <v>110000</v>
      </c>
      <c r="H457" s="245">
        <v>1370</v>
      </c>
      <c r="I457" s="245" t="s">
        <v>1480</v>
      </c>
      <c r="J457" s="245">
        <v>2493</v>
      </c>
      <c r="K457" s="245">
        <v>3057400173</v>
      </c>
      <c r="L457" s="245" t="s">
        <v>1513</v>
      </c>
    </row>
    <row r="458" spans="1:12" ht="12.75">
      <c r="A458" s="73">
        <v>426</v>
      </c>
      <c r="B458" s="73"/>
      <c r="C458" s="291"/>
      <c r="D458" s="73"/>
      <c r="E458" s="243">
        <v>96.641400000000004</v>
      </c>
      <c r="F458" s="148">
        <f t="shared" si="15"/>
        <v>97</v>
      </c>
      <c r="G458" s="292">
        <v>485000</v>
      </c>
      <c r="H458" s="245">
        <v>1371</v>
      </c>
      <c r="I458" s="245" t="s">
        <v>1480</v>
      </c>
      <c r="J458" s="245">
        <v>2496</v>
      </c>
      <c r="K458" s="245">
        <v>3057400174</v>
      </c>
      <c r="L458" s="245" t="s">
        <v>1513</v>
      </c>
    </row>
    <row r="459" spans="1:12" ht="12.75">
      <c r="A459" s="90">
        <v>427</v>
      </c>
      <c r="B459" s="73"/>
      <c r="C459" s="291"/>
      <c r="D459" s="73"/>
      <c r="E459" s="243">
        <v>52.349200000000003</v>
      </c>
      <c r="F459" s="148">
        <f t="shared" si="15"/>
        <v>53</v>
      </c>
      <c r="G459" s="292">
        <v>265000</v>
      </c>
      <c r="H459" s="245">
        <v>1372</v>
      </c>
      <c r="I459" s="245" t="s">
        <v>1480</v>
      </c>
      <c r="J459" s="245">
        <v>2497</v>
      </c>
      <c r="K459" s="245">
        <v>3057400175</v>
      </c>
      <c r="L459" s="245" t="s">
        <v>1513</v>
      </c>
    </row>
    <row r="460" spans="1:12" ht="12.75">
      <c r="A460" s="73">
        <v>428</v>
      </c>
      <c r="B460" s="73"/>
      <c r="C460" s="291"/>
      <c r="D460" s="73"/>
      <c r="E460" s="243">
        <v>444.66250000000002</v>
      </c>
      <c r="F460" s="148">
        <f t="shared" si="15"/>
        <v>445</v>
      </c>
      <c r="G460" s="292">
        <v>3337500</v>
      </c>
      <c r="H460" s="245">
        <v>1343</v>
      </c>
      <c r="I460" s="245" t="s">
        <v>1481</v>
      </c>
      <c r="J460" s="245">
        <v>4273</v>
      </c>
      <c r="K460" s="245">
        <v>3026600122</v>
      </c>
      <c r="L460" s="245" t="s">
        <v>1410</v>
      </c>
    </row>
    <row r="461" spans="1:12" ht="12.75">
      <c r="A461" s="90">
        <v>429</v>
      </c>
      <c r="B461" s="73"/>
      <c r="C461" s="291"/>
      <c r="D461" s="73"/>
      <c r="E461" s="243">
        <v>214.12299999999999</v>
      </c>
      <c r="F461" s="148">
        <f t="shared" si="15"/>
        <v>215</v>
      </c>
      <c r="G461" s="292">
        <v>2150000</v>
      </c>
      <c r="H461" s="245">
        <v>2743</v>
      </c>
      <c r="I461" s="245" t="s">
        <v>1482</v>
      </c>
      <c r="J461" s="245">
        <v>1003</v>
      </c>
      <c r="K461" s="245">
        <v>3029000062</v>
      </c>
      <c r="L461" s="245" t="s">
        <v>1410</v>
      </c>
    </row>
    <row r="462" spans="1:12" ht="12.75">
      <c r="A462" s="73">
        <v>430</v>
      </c>
      <c r="B462" s="73"/>
      <c r="C462" s="291"/>
      <c r="D462" s="73"/>
      <c r="E462" s="243">
        <v>74.024799999999999</v>
      </c>
      <c r="F462" s="148">
        <f t="shared" si="15"/>
        <v>75</v>
      </c>
      <c r="G462" s="292">
        <v>750000</v>
      </c>
      <c r="H462" s="245">
        <v>2742</v>
      </c>
      <c r="I462" s="245" t="s">
        <v>1482</v>
      </c>
      <c r="J462" s="245">
        <v>1005</v>
      </c>
      <c r="K462" s="245">
        <v>3029000063</v>
      </c>
      <c r="L462" s="245" t="s">
        <v>1410</v>
      </c>
    </row>
    <row r="463" spans="1:12" ht="12.75">
      <c r="A463" s="90">
        <v>431</v>
      </c>
      <c r="B463" s="73"/>
      <c r="C463" s="291"/>
      <c r="D463" s="73"/>
      <c r="E463" s="243">
        <v>367.88290000000001</v>
      </c>
      <c r="F463" s="148">
        <f t="shared" si="15"/>
        <v>368</v>
      </c>
      <c r="G463" s="292">
        <v>3680000</v>
      </c>
      <c r="H463" s="245">
        <v>3151</v>
      </c>
      <c r="I463" s="245" t="s">
        <v>1482</v>
      </c>
      <c r="J463" s="245">
        <v>1006</v>
      </c>
      <c r="K463" s="245">
        <v>3036400118</v>
      </c>
      <c r="L463" s="245" t="s">
        <v>1410</v>
      </c>
    </row>
    <row r="464" spans="1:12" ht="12.75">
      <c r="A464" s="73">
        <v>432</v>
      </c>
      <c r="B464" s="73"/>
      <c r="C464" s="291"/>
      <c r="D464" s="73"/>
      <c r="E464" s="243">
        <v>12.8469</v>
      </c>
      <c r="F464" s="148">
        <f t="shared" si="15"/>
        <v>13</v>
      </c>
      <c r="G464" s="292">
        <v>130000</v>
      </c>
      <c r="H464" s="245">
        <v>3207</v>
      </c>
      <c r="I464" s="245" t="s">
        <v>1482</v>
      </c>
      <c r="J464" s="245">
        <v>915</v>
      </c>
      <c r="K464" s="245">
        <v>3147800016</v>
      </c>
      <c r="L464" s="245" t="s">
        <v>1410</v>
      </c>
    </row>
    <row r="465" spans="1:12" ht="12.75">
      <c r="A465" s="90">
        <v>433</v>
      </c>
      <c r="B465" s="73"/>
      <c r="C465" s="291"/>
      <c r="D465" s="73"/>
      <c r="E465" s="243">
        <v>31.575099999999999</v>
      </c>
      <c r="F465" s="148">
        <f t="shared" si="15"/>
        <v>32</v>
      </c>
      <c r="G465" s="292">
        <v>160000</v>
      </c>
      <c r="H465" s="245">
        <v>209</v>
      </c>
      <c r="I465" s="245" t="s">
        <v>1483</v>
      </c>
      <c r="J465" s="245">
        <v>916</v>
      </c>
      <c r="K465" s="245">
        <v>3147800016</v>
      </c>
      <c r="L465" s="245" t="s">
        <v>1410</v>
      </c>
    </row>
    <row r="466" spans="1:12" ht="12.75">
      <c r="A466" s="73">
        <v>434</v>
      </c>
      <c r="B466" s="73"/>
      <c r="C466" s="291"/>
      <c r="D466" s="73"/>
      <c r="E466" s="243">
        <v>48.098599999999998</v>
      </c>
      <c r="F466" s="148">
        <f t="shared" si="15"/>
        <v>49</v>
      </c>
      <c r="G466" s="292">
        <v>245000</v>
      </c>
      <c r="H466" s="245">
        <v>3212</v>
      </c>
      <c r="I466" s="245" t="s">
        <v>1483</v>
      </c>
      <c r="J466" s="245">
        <v>918</v>
      </c>
      <c r="K466" s="245">
        <v>3147800016</v>
      </c>
      <c r="L466" s="245" t="s">
        <v>1410</v>
      </c>
    </row>
    <row r="467" spans="1:12" ht="12.75">
      <c r="A467" s="90">
        <v>435</v>
      </c>
      <c r="B467" s="73"/>
      <c r="C467" s="291"/>
      <c r="D467" s="73"/>
      <c r="E467" s="243">
        <v>113.7286</v>
      </c>
      <c r="F467" s="148">
        <f t="shared" si="15"/>
        <v>114</v>
      </c>
      <c r="G467" s="292">
        <v>570000</v>
      </c>
      <c r="H467" s="245">
        <v>3213</v>
      </c>
      <c r="I467" s="245" t="s">
        <v>1483</v>
      </c>
      <c r="J467" s="245">
        <v>919</v>
      </c>
      <c r="K467" s="245">
        <v>16965</v>
      </c>
      <c r="L467" s="245" t="s">
        <v>1410</v>
      </c>
    </row>
    <row r="468" spans="1:12" ht="12.75">
      <c r="A468" s="73">
        <v>436</v>
      </c>
      <c r="B468" s="73"/>
      <c r="C468" s="291"/>
      <c r="D468" s="73"/>
      <c r="E468" s="243">
        <v>100.42140000000001</v>
      </c>
      <c r="F468" s="148">
        <f t="shared" si="15"/>
        <v>101</v>
      </c>
      <c r="G468" s="292">
        <v>505000</v>
      </c>
      <c r="H468" s="245">
        <v>3217</v>
      </c>
      <c r="I468" s="245" t="s">
        <v>1483</v>
      </c>
      <c r="J468" s="245">
        <v>920</v>
      </c>
      <c r="K468" s="245">
        <v>16965</v>
      </c>
      <c r="L468" s="245" t="s">
        <v>1410</v>
      </c>
    </row>
    <row r="469" spans="1:12" ht="12.75">
      <c r="A469" s="90">
        <v>437</v>
      </c>
      <c r="B469" s="73"/>
      <c r="C469" s="291"/>
      <c r="D469" s="73"/>
      <c r="E469" s="243">
        <v>100.42140000000001</v>
      </c>
      <c r="F469" s="148">
        <f t="shared" si="15"/>
        <v>101</v>
      </c>
      <c r="G469" s="292">
        <v>505000</v>
      </c>
      <c r="H469" s="245">
        <v>3217</v>
      </c>
      <c r="I469" s="245" t="s">
        <v>1483</v>
      </c>
      <c r="J469" s="245"/>
      <c r="K469" s="245">
        <v>16965</v>
      </c>
      <c r="L469" s="245" t="s">
        <v>1410</v>
      </c>
    </row>
    <row r="470" spans="1:12" ht="12.75">
      <c r="A470" s="73">
        <v>438</v>
      </c>
      <c r="B470" s="73"/>
      <c r="C470" s="291"/>
      <c r="D470" s="73"/>
      <c r="E470" s="243">
        <v>100.42140000000001</v>
      </c>
      <c r="F470" s="148">
        <f t="shared" si="15"/>
        <v>101</v>
      </c>
      <c r="G470" s="292">
        <v>505000</v>
      </c>
      <c r="H470" s="245">
        <v>3214</v>
      </c>
      <c r="I470" s="245" t="s">
        <v>1483</v>
      </c>
      <c r="J470" s="245"/>
      <c r="K470" s="245" t="s">
        <v>1514</v>
      </c>
      <c r="L470" s="245" t="s">
        <v>1410</v>
      </c>
    </row>
    <row r="471" spans="1:12" ht="12.75">
      <c r="A471" s="90">
        <v>439</v>
      </c>
      <c r="B471" s="73"/>
      <c r="C471" s="291"/>
      <c r="D471" s="73"/>
      <c r="E471" s="243">
        <v>30.567499999999999</v>
      </c>
      <c r="F471" s="148">
        <f t="shared" si="15"/>
        <v>31</v>
      </c>
      <c r="G471" s="292">
        <v>155000</v>
      </c>
      <c r="H471" s="245">
        <v>3216</v>
      </c>
      <c r="I471" s="245" t="s">
        <v>1483</v>
      </c>
      <c r="J471" s="245">
        <v>917</v>
      </c>
      <c r="K471" s="245" t="s">
        <v>1515</v>
      </c>
      <c r="L471" s="245" t="s">
        <v>1410</v>
      </c>
    </row>
    <row r="472" spans="1:12" ht="12.75">
      <c r="A472" s="73">
        <v>440</v>
      </c>
      <c r="B472" s="73"/>
      <c r="C472" s="291"/>
      <c r="D472" s="73"/>
      <c r="E472" s="243">
        <v>83</v>
      </c>
      <c r="F472" s="148">
        <f t="shared" si="15"/>
        <v>83</v>
      </c>
      <c r="G472" s="292">
        <v>415000</v>
      </c>
      <c r="H472" s="245">
        <v>3152</v>
      </c>
      <c r="I472" s="245" t="s">
        <v>1483</v>
      </c>
      <c r="J472" s="245">
        <v>1009</v>
      </c>
      <c r="K472" s="245"/>
      <c r="L472" s="245" t="s">
        <v>1410</v>
      </c>
    </row>
    <row r="473" spans="1:12" ht="12.75">
      <c r="A473" s="90">
        <v>441</v>
      </c>
      <c r="B473" s="73"/>
      <c r="C473" s="291"/>
      <c r="D473" s="73"/>
      <c r="E473" s="243">
        <v>7.5951000000000004</v>
      </c>
      <c r="F473" s="148">
        <f t="shared" si="15"/>
        <v>8</v>
      </c>
      <c r="G473" s="292">
        <v>40000</v>
      </c>
      <c r="H473" s="245">
        <v>1421</v>
      </c>
      <c r="I473" s="245" t="s">
        <v>1480</v>
      </c>
      <c r="J473" s="245">
        <v>1630</v>
      </c>
      <c r="K473" s="245">
        <v>3026600118</v>
      </c>
      <c r="L473" s="245" t="s">
        <v>1513</v>
      </c>
    </row>
    <row r="474" spans="1:12" ht="12.75">
      <c r="A474" s="73">
        <v>442</v>
      </c>
      <c r="B474" s="73"/>
      <c r="C474" s="291"/>
      <c r="D474" s="73"/>
      <c r="E474" s="243">
        <v>17.923100000000002</v>
      </c>
      <c r="F474" s="148">
        <f t="shared" si="15"/>
        <v>18</v>
      </c>
      <c r="G474" s="292">
        <v>90000</v>
      </c>
      <c r="H474" s="245">
        <v>1422</v>
      </c>
      <c r="I474" s="245" t="s">
        <v>1480</v>
      </c>
      <c r="J474" s="245">
        <v>1631</v>
      </c>
      <c r="K474" s="245">
        <v>3026600119</v>
      </c>
      <c r="L474" s="245" t="s">
        <v>1513</v>
      </c>
    </row>
    <row r="475" spans="1:12" ht="12.75">
      <c r="A475" s="90">
        <v>443</v>
      </c>
      <c r="B475" s="73"/>
      <c r="C475" s="291"/>
      <c r="D475" s="73"/>
      <c r="E475" s="243">
        <v>30.987500000000001</v>
      </c>
      <c r="F475" s="148">
        <f t="shared" si="15"/>
        <v>31</v>
      </c>
      <c r="G475" s="292">
        <v>155000</v>
      </c>
      <c r="H475" s="245">
        <v>1423</v>
      </c>
      <c r="I475" s="245" t="s">
        <v>1480</v>
      </c>
      <c r="J475" s="245">
        <v>1632</v>
      </c>
      <c r="K475" s="245">
        <v>3026600120</v>
      </c>
      <c r="L475" s="245" t="s">
        <v>1513</v>
      </c>
    </row>
    <row r="476" spans="1:12" ht="12.75">
      <c r="A476" s="73">
        <v>444</v>
      </c>
      <c r="B476" s="73"/>
      <c r="C476" s="291"/>
      <c r="D476" s="73"/>
      <c r="E476" s="243">
        <v>1.1673</v>
      </c>
      <c r="F476" s="148">
        <f t="shared" si="15"/>
        <v>2</v>
      </c>
      <c r="G476" s="292">
        <v>50000</v>
      </c>
      <c r="H476" s="245">
        <v>1424</v>
      </c>
      <c r="I476" s="245" t="s">
        <v>1484</v>
      </c>
      <c r="J476" s="245">
        <v>1633</v>
      </c>
      <c r="K476" s="245" t="s">
        <v>1516</v>
      </c>
      <c r="L476" s="245" t="s">
        <v>1517</v>
      </c>
    </row>
    <row r="477" spans="1:12" ht="12.75">
      <c r="A477" s="90">
        <v>445</v>
      </c>
      <c r="B477" s="73"/>
      <c r="C477" s="291"/>
      <c r="D477" s="73"/>
      <c r="E477" s="243">
        <v>15.848000000000001</v>
      </c>
      <c r="F477" s="148">
        <f t="shared" si="15"/>
        <v>16</v>
      </c>
      <c r="G477" s="292">
        <v>80000</v>
      </c>
      <c r="H477" s="245">
        <v>1425</v>
      </c>
      <c r="I477" s="245" t="s">
        <v>1480</v>
      </c>
      <c r="J477" s="245">
        <v>1635</v>
      </c>
      <c r="K477" s="245">
        <v>3036400116</v>
      </c>
      <c r="L477" s="245" t="s">
        <v>1513</v>
      </c>
    </row>
    <row r="478" spans="1:12" ht="12.75">
      <c r="A478" s="73">
        <v>446</v>
      </c>
      <c r="B478" s="73"/>
      <c r="C478" s="291"/>
      <c r="D478" s="73"/>
      <c r="E478" s="431">
        <v>298.53789999999998</v>
      </c>
      <c r="F478" s="148">
        <f t="shared" si="15"/>
        <v>299</v>
      </c>
      <c r="G478" s="292">
        <v>1495000</v>
      </c>
      <c r="H478" s="433">
        <v>1427</v>
      </c>
      <c r="I478" s="433" t="s">
        <v>1480</v>
      </c>
      <c r="J478" s="290">
        <v>1636</v>
      </c>
      <c r="K478" s="433">
        <v>3036400117</v>
      </c>
      <c r="L478" s="245" t="s">
        <v>1513</v>
      </c>
    </row>
    <row r="479" spans="1:12" ht="12.75">
      <c r="A479" s="90">
        <v>447</v>
      </c>
      <c r="B479" s="73"/>
      <c r="C479" s="291"/>
      <c r="D479" s="73"/>
      <c r="E479" s="431"/>
      <c r="F479" s="148">
        <f t="shared" si="15"/>
        <v>0</v>
      </c>
      <c r="G479" s="292"/>
      <c r="H479" s="433"/>
      <c r="I479" s="433"/>
      <c r="J479" s="290">
        <v>1637</v>
      </c>
      <c r="K479" s="433"/>
      <c r="L479" s="245" t="s">
        <v>1513</v>
      </c>
    </row>
    <row r="480" spans="1:12" ht="12.75">
      <c r="A480" s="73">
        <v>448</v>
      </c>
      <c r="B480" s="73"/>
      <c r="C480" s="291"/>
      <c r="D480" s="73"/>
      <c r="E480" s="431"/>
      <c r="F480" s="148">
        <f t="shared" si="15"/>
        <v>0</v>
      </c>
      <c r="G480" s="292"/>
      <c r="H480" s="433"/>
      <c r="I480" s="433"/>
      <c r="J480" s="290">
        <v>1638</v>
      </c>
      <c r="K480" s="433"/>
      <c r="L480" s="245" t="s">
        <v>1513</v>
      </c>
    </row>
    <row r="481" spans="1:12" ht="12.75">
      <c r="A481" s="90">
        <v>449</v>
      </c>
      <c r="B481" s="73"/>
      <c r="C481" s="291"/>
      <c r="D481" s="73"/>
      <c r="E481" s="243">
        <v>129.99189999999999</v>
      </c>
      <c r="F481" s="148">
        <f t="shared" si="15"/>
        <v>130</v>
      </c>
      <c r="G481" s="292">
        <v>650000</v>
      </c>
      <c r="H481" s="245">
        <v>1373</v>
      </c>
      <c r="I481" s="245" t="s">
        <v>1480</v>
      </c>
      <c r="J481" s="245">
        <v>2498</v>
      </c>
      <c r="K481" s="245">
        <v>302100098</v>
      </c>
      <c r="L481" s="245" t="s">
        <v>1513</v>
      </c>
    </row>
    <row r="482" spans="1:12" ht="12.75">
      <c r="A482" s="73">
        <v>450</v>
      </c>
      <c r="B482" s="73"/>
      <c r="C482" s="291"/>
      <c r="D482" s="73"/>
      <c r="E482" s="243">
        <v>118.82680000000001</v>
      </c>
      <c r="F482" s="148">
        <f t="shared" si="15"/>
        <v>119</v>
      </c>
      <c r="G482" s="292">
        <v>595000</v>
      </c>
      <c r="H482" s="245">
        <v>1379</v>
      </c>
      <c r="I482" s="245" t="s">
        <v>1480</v>
      </c>
      <c r="J482" s="245">
        <v>487</v>
      </c>
      <c r="K482" s="245">
        <v>3021000108</v>
      </c>
      <c r="L482" s="245" t="s">
        <v>1513</v>
      </c>
    </row>
    <row r="483" spans="1:12" ht="12.75">
      <c r="A483" s="90">
        <v>451</v>
      </c>
      <c r="B483" s="73"/>
      <c r="C483" s="291"/>
      <c r="D483" s="73"/>
      <c r="E483" s="243">
        <v>146.84630000000001</v>
      </c>
      <c r="F483" s="148">
        <f t="shared" si="15"/>
        <v>147</v>
      </c>
      <c r="G483" s="292">
        <v>735000</v>
      </c>
      <c r="H483" s="245">
        <v>1376</v>
      </c>
      <c r="I483" s="245" t="s">
        <v>1480</v>
      </c>
      <c r="J483" s="245">
        <v>2500</v>
      </c>
      <c r="K483" s="245"/>
      <c r="L483" s="245" t="s">
        <v>1513</v>
      </c>
    </row>
    <row r="484" spans="1:12" ht="12.75">
      <c r="A484" s="73">
        <v>452</v>
      </c>
      <c r="B484" s="73"/>
      <c r="C484" s="291"/>
      <c r="D484" s="73"/>
      <c r="E484" s="243">
        <v>81.13</v>
      </c>
      <c r="F484" s="148">
        <f t="shared" si="15"/>
        <v>82</v>
      </c>
      <c r="G484" s="292">
        <v>410000</v>
      </c>
      <c r="H484" s="245">
        <v>1377</v>
      </c>
      <c r="I484" s="245" t="s">
        <v>1480</v>
      </c>
      <c r="J484" s="245">
        <v>2495</v>
      </c>
      <c r="K484" s="245">
        <v>3021000108</v>
      </c>
      <c r="L484" s="245" t="s">
        <v>1513</v>
      </c>
    </row>
    <row r="485" spans="1:12" ht="12.75">
      <c r="A485" s="90">
        <v>453</v>
      </c>
      <c r="B485" s="73"/>
      <c r="C485" s="291"/>
      <c r="D485" s="73"/>
      <c r="E485" s="243">
        <v>62.565800000000003</v>
      </c>
      <c r="F485" s="148">
        <f t="shared" si="15"/>
        <v>63</v>
      </c>
      <c r="G485" s="292">
        <v>315000</v>
      </c>
      <c r="H485" s="245">
        <v>1375</v>
      </c>
      <c r="I485" s="245" t="s">
        <v>1480</v>
      </c>
      <c r="J485" s="245">
        <v>2499</v>
      </c>
      <c r="K485" s="294">
        <v>3021000101</v>
      </c>
      <c r="L485" s="245" t="s">
        <v>1513</v>
      </c>
    </row>
    <row r="486" spans="1:12" ht="12.75">
      <c r="A486" s="73">
        <v>454</v>
      </c>
      <c r="B486" s="73"/>
      <c r="C486" s="291"/>
      <c r="D486" s="73"/>
      <c r="E486" s="243">
        <v>97.17</v>
      </c>
      <c r="F486" s="148">
        <f t="shared" si="15"/>
        <v>98</v>
      </c>
      <c r="G486" s="292">
        <v>490000</v>
      </c>
      <c r="H486" s="245">
        <v>1378</v>
      </c>
      <c r="I486" s="245" t="s">
        <v>1480</v>
      </c>
      <c r="J486" s="245">
        <v>486</v>
      </c>
      <c r="K486" s="245"/>
      <c r="L486" s="245" t="s">
        <v>1513</v>
      </c>
    </row>
    <row r="487" spans="1:12" ht="12.75">
      <c r="A487" s="90">
        <v>455</v>
      </c>
      <c r="B487" s="73"/>
      <c r="C487" s="291"/>
      <c r="D487" s="73"/>
      <c r="E487" s="295">
        <v>207.12819999999999</v>
      </c>
      <c r="F487" s="148">
        <f t="shared" si="15"/>
        <v>208</v>
      </c>
      <c r="G487" s="292">
        <v>1040000</v>
      </c>
      <c r="H487" s="245">
        <v>1428</v>
      </c>
      <c r="I487" s="245" t="s">
        <v>1408</v>
      </c>
      <c r="J487" s="245">
        <v>1639</v>
      </c>
      <c r="K487" s="245">
        <v>3026600123</v>
      </c>
      <c r="L487" s="245" t="s">
        <v>1410</v>
      </c>
    </row>
    <row r="488" spans="1:12" ht="12.75">
      <c r="A488" s="73">
        <v>456</v>
      </c>
      <c r="B488" s="73"/>
      <c r="C488" s="291"/>
      <c r="D488" s="73"/>
      <c r="E488" s="295">
        <v>257.26409999999998</v>
      </c>
      <c r="F488" s="148">
        <f t="shared" si="15"/>
        <v>258</v>
      </c>
      <c r="G488" s="292">
        <v>2580000</v>
      </c>
      <c r="H488" s="245">
        <v>1431</v>
      </c>
      <c r="I488" s="245" t="s">
        <v>1485</v>
      </c>
      <c r="J488" s="245">
        <v>1640</v>
      </c>
      <c r="K488" s="245">
        <v>3026600124</v>
      </c>
      <c r="L488" s="245" t="s">
        <v>1518</v>
      </c>
    </row>
    <row r="489" spans="1:12" ht="12.75">
      <c r="A489" s="90">
        <v>457</v>
      </c>
      <c r="B489" s="73"/>
      <c r="C489" s="291"/>
      <c r="D489" s="73"/>
      <c r="E489" s="295">
        <v>66.008399999999995</v>
      </c>
      <c r="F489" s="148">
        <f t="shared" si="15"/>
        <v>67</v>
      </c>
      <c r="G489" s="292">
        <v>335000</v>
      </c>
      <c r="H489" s="245">
        <v>1430</v>
      </c>
      <c r="I489" s="245" t="s">
        <v>1483</v>
      </c>
      <c r="J489" s="245">
        <v>1640</v>
      </c>
      <c r="K489" s="245">
        <v>3026600124</v>
      </c>
      <c r="L489" s="245" t="s">
        <v>1410</v>
      </c>
    </row>
    <row r="490" spans="1:12" ht="12.75">
      <c r="A490" s="73">
        <v>458</v>
      </c>
      <c r="B490" s="73"/>
      <c r="C490" s="291"/>
      <c r="D490" s="73"/>
      <c r="E490" s="295">
        <v>191.6866</v>
      </c>
      <c r="F490" s="148">
        <f t="shared" si="15"/>
        <v>192</v>
      </c>
      <c r="G490" s="292">
        <v>2400000</v>
      </c>
      <c r="H490" s="245">
        <v>1380</v>
      </c>
      <c r="I490" s="245" t="s">
        <v>1486</v>
      </c>
      <c r="J490" s="245">
        <v>488</v>
      </c>
      <c r="K490" s="245">
        <v>3036400118</v>
      </c>
      <c r="L490" s="245" t="s">
        <v>1410</v>
      </c>
    </row>
    <row r="491" spans="1:12" ht="12.75">
      <c r="A491" s="90">
        <v>459</v>
      </c>
      <c r="B491" s="73"/>
      <c r="C491" s="291"/>
      <c r="D491" s="73"/>
      <c r="E491" s="295">
        <v>437.24860000000001</v>
      </c>
      <c r="F491" s="148">
        <f t="shared" si="15"/>
        <v>438</v>
      </c>
      <c r="G491" s="292">
        <v>4380000</v>
      </c>
      <c r="H491" s="245">
        <v>1381</v>
      </c>
      <c r="I491" s="245" t="s">
        <v>1487</v>
      </c>
      <c r="J491" s="245">
        <v>489</v>
      </c>
      <c r="K491" s="245">
        <v>3036400119</v>
      </c>
      <c r="L491" s="245" t="s">
        <v>1410</v>
      </c>
    </row>
    <row r="492" spans="1:12" ht="12.75">
      <c r="A492" s="73">
        <v>460</v>
      </c>
      <c r="B492" s="73"/>
      <c r="C492" s="291"/>
      <c r="D492" s="73"/>
      <c r="E492" s="295">
        <v>35.740099999999998</v>
      </c>
      <c r="F492" s="148">
        <f t="shared" si="15"/>
        <v>36</v>
      </c>
      <c r="G492" s="292">
        <v>180000</v>
      </c>
      <c r="H492" s="245">
        <v>1350</v>
      </c>
      <c r="I492" s="245" t="s">
        <v>1408</v>
      </c>
      <c r="J492" s="245">
        <v>3913</v>
      </c>
      <c r="K492" s="245">
        <v>3021000107</v>
      </c>
      <c r="L492" s="245" t="s">
        <v>1513</v>
      </c>
    </row>
    <row r="493" spans="1:12" ht="12.75">
      <c r="A493" s="90">
        <v>461</v>
      </c>
      <c r="B493" s="73"/>
      <c r="C493" s="291"/>
      <c r="D493" s="73"/>
      <c r="E493" s="432">
        <v>82.49</v>
      </c>
      <c r="F493" s="148">
        <f t="shared" si="15"/>
        <v>83</v>
      </c>
      <c r="G493" s="292">
        <v>415000</v>
      </c>
      <c r="H493" s="433">
        <v>3152</v>
      </c>
      <c r="I493" s="245" t="s">
        <v>1483</v>
      </c>
      <c r="J493" s="245">
        <v>1007</v>
      </c>
      <c r="K493" s="245"/>
      <c r="L493" s="245" t="s">
        <v>1410</v>
      </c>
    </row>
    <row r="494" spans="1:12" ht="12.75">
      <c r="A494" s="73">
        <v>462</v>
      </c>
      <c r="B494" s="73"/>
      <c r="C494" s="291"/>
      <c r="D494" s="73"/>
      <c r="E494" s="432"/>
      <c r="F494" s="148">
        <f t="shared" si="15"/>
        <v>0</v>
      </c>
      <c r="G494" s="292"/>
      <c r="H494" s="433"/>
      <c r="I494" s="245" t="s">
        <v>1408</v>
      </c>
      <c r="J494" s="245">
        <v>1009</v>
      </c>
      <c r="K494" s="245"/>
      <c r="L494" s="245" t="s">
        <v>1410</v>
      </c>
    </row>
    <row r="495" spans="1:12" ht="12.75">
      <c r="A495" s="90">
        <v>463</v>
      </c>
      <c r="B495" s="73"/>
      <c r="C495" s="291"/>
      <c r="D495" s="73"/>
      <c r="E495" s="295">
        <v>35.203400000000002</v>
      </c>
      <c r="F495" s="148">
        <f t="shared" si="15"/>
        <v>36</v>
      </c>
      <c r="G495" s="292">
        <v>180000</v>
      </c>
      <c r="H495" s="245">
        <v>1349</v>
      </c>
      <c r="I495" s="245" t="s">
        <v>1408</v>
      </c>
      <c r="J495" s="245">
        <v>3912</v>
      </c>
      <c r="K495" s="245">
        <v>3021000106</v>
      </c>
      <c r="L495" s="245" t="s">
        <v>1410</v>
      </c>
    </row>
    <row r="496" spans="1:12" ht="12.75">
      <c r="A496" s="73">
        <v>464</v>
      </c>
      <c r="B496" s="73"/>
      <c r="C496" s="291"/>
      <c r="D496" s="73"/>
      <c r="E496" s="295">
        <v>195.81039999999999</v>
      </c>
      <c r="F496" s="148">
        <f t="shared" si="15"/>
        <v>196</v>
      </c>
      <c r="G496" s="292">
        <v>980000</v>
      </c>
      <c r="H496" s="433">
        <v>1344</v>
      </c>
      <c r="I496" s="245" t="s">
        <v>1488</v>
      </c>
      <c r="J496" s="433">
        <v>4274</v>
      </c>
      <c r="K496" s="433">
        <v>3021000103</v>
      </c>
      <c r="L496" s="245" t="s">
        <v>1513</v>
      </c>
    </row>
    <row r="497" spans="1:12" ht="12.75">
      <c r="A497" s="90">
        <v>465</v>
      </c>
      <c r="B497" s="73"/>
      <c r="C497" s="291"/>
      <c r="D497" s="73"/>
      <c r="E497" s="295">
        <v>72.275000000000006</v>
      </c>
      <c r="F497" s="148">
        <f t="shared" si="15"/>
        <v>73</v>
      </c>
      <c r="G497" s="292">
        <v>547500</v>
      </c>
      <c r="H497" s="433"/>
      <c r="I497" s="245" t="s">
        <v>1488</v>
      </c>
      <c r="J497" s="433"/>
      <c r="K497" s="433"/>
      <c r="L497" s="245" t="s">
        <v>1513</v>
      </c>
    </row>
    <row r="498" spans="1:12" ht="12.75">
      <c r="A498" s="73">
        <v>466</v>
      </c>
      <c r="B498" s="73"/>
      <c r="C498" s="291"/>
      <c r="D498" s="73"/>
      <c r="E498" s="295">
        <v>11.1714</v>
      </c>
      <c r="F498" s="148">
        <f t="shared" si="15"/>
        <v>12</v>
      </c>
      <c r="G498" s="292">
        <v>12000</v>
      </c>
      <c r="H498" s="245">
        <v>1346</v>
      </c>
      <c r="I498" s="245" t="s">
        <v>1480</v>
      </c>
      <c r="J498" s="245">
        <v>4275</v>
      </c>
      <c r="K498" s="245">
        <v>3021000104</v>
      </c>
      <c r="L498" s="245" t="s">
        <v>1513</v>
      </c>
    </row>
    <row r="499" spans="1:12" ht="12.75">
      <c r="A499" s="90">
        <v>467</v>
      </c>
      <c r="B499" s="73"/>
      <c r="C499" s="291"/>
      <c r="D499" s="73"/>
      <c r="E499" s="295">
        <v>15.989000000000001</v>
      </c>
      <c r="F499" s="148">
        <f t="shared" si="15"/>
        <v>16</v>
      </c>
      <c r="G499" s="292">
        <v>80000</v>
      </c>
      <c r="H499" s="245">
        <v>1346</v>
      </c>
      <c r="I499" s="245" t="s">
        <v>1480</v>
      </c>
      <c r="J499" s="245">
        <v>4275</v>
      </c>
      <c r="K499" s="245">
        <v>3021000104</v>
      </c>
      <c r="L499" s="245" t="s">
        <v>1513</v>
      </c>
    </row>
    <row r="500" spans="1:12" ht="12.75">
      <c r="A500" s="73">
        <v>468</v>
      </c>
      <c r="B500" s="73"/>
      <c r="C500" s="291"/>
      <c r="D500" s="73"/>
      <c r="E500" s="296">
        <v>30</v>
      </c>
      <c r="F500" s="148">
        <f t="shared" si="15"/>
        <v>30</v>
      </c>
      <c r="G500" s="292">
        <v>225000</v>
      </c>
      <c r="H500" s="433">
        <v>1348</v>
      </c>
      <c r="I500" s="245" t="s">
        <v>1488</v>
      </c>
      <c r="J500" s="433">
        <v>3911</v>
      </c>
      <c r="K500" s="433">
        <v>3021000105</v>
      </c>
      <c r="L500" s="245" t="s">
        <v>1508</v>
      </c>
    </row>
    <row r="501" spans="1:12" ht="12.75">
      <c r="A501" s="90">
        <v>469</v>
      </c>
      <c r="B501" s="73"/>
      <c r="C501" s="291"/>
      <c r="D501" s="73"/>
      <c r="E501" s="295">
        <v>85.393600000000006</v>
      </c>
      <c r="F501" s="148">
        <f t="shared" si="15"/>
        <v>86</v>
      </c>
      <c r="G501" s="292">
        <v>430000</v>
      </c>
      <c r="H501" s="433"/>
      <c r="I501" s="245" t="s">
        <v>1480</v>
      </c>
      <c r="J501" s="433"/>
      <c r="K501" s="433"/>
      <c r="L501" s="245" t="s">
        <v>1508</v>
      </c>
    </row>
    <row r="502" spans="1:12" ht="12.75">
      <c r="A502" s="73">
        <v>470</v>
      </c>
      <c r="B502" s="73"/>
      <c r="C502" s="291"/>
      <c r="D502" s="73"/>
      <c r="E502" s="295">
        <v>11.4924</v>
      </c>
      <c r="F502" s="148">
        <f t="shared" si="15"/>
        <v>12</v>
      </c>
      <c r="G502" s="292">
        <v>60000</v>
      </c>
      <c r="H502" s="243">
        <v>1432</v>
      </c>
      <c r="I502" s="245" t="s">
        <v>1480</v>
      </c>
      <c r="J502" s="243">
        <v>1641</v>
      </c>
      <c r="K502" s="243">
        <v>3026600125</v>
      </c>
      <c r="L502" s="245" t="s">
        <v>1519</v>
      </c>
    </row>
    <row r="503" spans="1:12" ht="12.75">
      <c r="A503" s="90">
        <v>471</v>
      </c>
      <c r="B503" s="73"/>
      <c r="C503" s="291"/>
      <c r="D503" s="73"/>
      <c r="E503" s="295">
        <v>315.98649999999998</v>
      </c>
      <c r="F503" s="148">
        <f t="shared" si="15"/>
        <v>316</v>
      </c>
      <c r="G503" s="292">
        <v>3160000</v>
      </c>
      <c r="H503" s="431">
        <v>1433</v>
      </c>
      <c r="I503" s="245" t="s">
        <v>1489</v>
      </c>
      <c r="J503" s="243">
        <v>1642</v>
      </c>
      <c r="K503" s="431">
        <v>3026600126</v>
      </c>
      <c r="L503" s="245" t="s">
        <v>1520</v>
      </c>
    </row>
    <row r="504" spans="1:12" ht="12.75">
      <c r="A504" s="73">
        <v>472</v>
      </c>
      <c r="B504" s="73"/>
      <c r="C504" s="291"/>
      <c r="D504" s="73"/>
      <c r="E504" s="295">
        <v>112.67870000000001</v>
      </c>
      <c r="F504" s="148">
        <f t="shared" si="15"/>
        <v>113</v>
      </c>
      <c r="G504" s="292">
        <v>1130000</v>
      </c>
      <c r="H504" s="431"/>
      <c r="I504" s="245" t="s">
        <v>1489</v>
      </c>
      <c r="J504" s="243">
        <v>1643</v>
      </c>
      <c r="K504" s="431"/>
      <c r="L504" s="245" t="s">
        <v>1520</v>
      </c>
    </row>
    <row r="505" spans="1:12" ht="12.75">
      <c r="A505" s="90">
        <v>473</v>
      </c>
      <c r="B505" s="73"/>
      <c r="C505" s="291"/>
      <c r="D505" s="73"/>
      <c r="E505" s="295">
        <v>100.334</v>
      </c>
      <c r="F505" s="148">
        <f t="shared" si="15"/>
        <v>101</v>
      </c>
      <c r="G505" s="292">
        <v>1262500</v>
      </c>
      <c r="H505" s="243">
        <v>1434</v>
      </c>
      <c r="I505" s="245" t="s">
        <v>1490</v>
      </c>
      <c r="J505" s="243">
        <v>1644</v>
      </c>
      <c r="K505" s="243">
        <v>3026600127</v>
      </c>
      <c r="L505" s="245" t="s">
        <v>1521</v>
      </c>
    </row>
    <row r="506" spans="1:12" ht="12.75">
      <c r="A506" s="73">
        <v>474</v>
      </c>
      <c r="B506" s="73"/>
      <c r="C506" s="291"/>
      <c r="D506" s="73"/>
      <c r="E506" s="295">
        <v>106.7539</v>
      </c>
      <c r="F506" s="148">
        <f t="shared" si="15"/>
        <v>107</v>
      </c>
      <c r="G506" s="292">
        <v>1070000</v>
      </c>
      <c r="H506" s="243">
        <v>1435</v>
      </c>
      <c r="I506" s="245" t="s">
        <v>1408</v>
      </c>
      <c r="J506" s="243">
        <v>1645</v>
      </c>
      <c r="K506" s="243">
        <v>3026600128</v>
      </c>
      <c r="L506" s="245" t="s">
        <v>1521</v>
      </c>
    </row>
    <row r="507" spans="1:12" ht="12.75">
      <c r="A507" s="90">
        <v>475</v>
      </c>
      <c r="B507" s="73"/>
      <c r="C507" s="291"/>
      <c r="D507" s="73"/>
      <c r="E507" s="295">
        <v>31.8202</v>
      </c>
      <c r="F507" s="148">
        <f t="shared" si="15"/>
        <v>32</v>
      </c>
      <c r="G507" s="292">
        <v>320000</v>
      </c>
      <c r="H507" s="243">
        <v>1436</v>
      </c>
      <c r="I507" s="245" t="s">
        <v>1408</v>
      </c>
      <c r="J507" s="243">
        <v>1646</v>
      </c>
      <c r="K507" s="243">
        <v>3026600129</v>
      </c>
      <c r="L507" s="245" t="s">
        <v>1522</v>
      </c>
    </row>
    <row r="508" spans="1:12" ht="12.75">
      <c r="A508" s="73">
        <v>476</v>
      </c>
      <c r="B508" s="73"/>
      <c r="C508" s="291"/>
      <c r="D508" s="73"/>
      <c r="E508" s="295">
        <v>60.146000000000001</v>
      </c>
      <c r="F508" s="148">
        <f t="shared" si="15"/>
        <v>61</v>
      </c>
      <c r="G508" s="292">
        <v>610000</v>
      </c>
      <c r="H508" s="243">
        <v>1383</v>
      </c>
      <c r="I508" s="245" t="s">
        <v>1408</v>
      </c>
      <c r="J508" s="243">
        <v>490</v>
      </c>
      <c r="K508" s="243">
        <v>3057400176</v>
      </c>
      <c r="L508" s="245" t="s">
        <v>1522</v>
      </c>
    </row>
    <row r="509" spans="1:12" ht="12.75">
      <c r="A509" s="90">
        <v>477</v>
      </c>
      <c r="B509" s="73"/>
      <c r="C509" s="291"/>
      <c r="D509" s="73"/>
      <c r="E509" s="295">
        <v>20.6554</v>
      </c>
      <c r="F509" s="148">
        <f t="shared" si="15"/>
        <v>21</v>
      </c>
      <c r="G509" s="292">
        <v>210000</v>
      </c>
      <c r="H509" s="243">
        <v>1384</v>
      </c>
      <c r="I509" s="245" t="s">
        <v>1408</v>
      </c>
      <c r="J509" s="243">
        <v>491</v>
      </c>
      <c r="K509" s="243">
        <v>3057400177</v>
      </c>
      <c r="L509" s="245" t="s">
        <v>1522</v>
      </c>
    </row>
    <row r="510" spans="1:12" ht="12.75">
      <c r="A510" s="73">
        <v>478</v>
      </c>
      <c r="B510" s="73"/>
      <c r="C510" s="291"/>
      <c r="D510" s="73"/>
      <c r="E510" s="295">
        <v>212.6412</v>
      </c>
      <c r="F510" s="148">
        <f t="shared" si="15"/>
        <v>213</v>
      </c>
      <c r="G510" s="292">
        <v>1597500</v>
      </c>
      <c r="H510" s="243">
        <v>1385</v>
      </c>
      <c r="I510" s="245" t="s">
        <v>1491</v>
      </c>
      <c r="J510" s="243">
        <v>492</v>
      </c>
      <c r="K510" s="243"/>
      <c r="L510" s="245" t="s">
        <v>1522</v>
      </c>
    </row>
    <row r="511" spans="1:12" ht="12.75">
      <c r="A511" s="90">
        <v>479</v>
      </c>
      <c r="B511" s="73"/>
      <c r="C511" s="291"/>
      <c r="D511" s="73"/>
      <c r="E511" s="295">
        <v>29.275700000000001</v>
      </c>
      <c r="F511" s="148">
        <f t="shared" si="15"/>
        <v>30</v>
      </c>
      <c r="G511" s="292">
        <v>150000</v>
      </c>
      <c r="H511" s="243">
        <v>2285</v>
      </c>
      <c r="I511" s="245" t="s">
        <v>1408</v>
      </c>
      <c r="J511" s="243">
        <v>1245</v>
      </c>
      <c r="K511" s="243">
        <v>3021000109</v>
      </c>
      <c r="L511" s="245" t="s">
        <v>1519</v>
      </c>
    </row>
    <row r="512" spans="1:12" ht="12.75">
      <c r="A512" s="73">
        <v>480</v>
      </c>
      <c r="B512" s="73"/>
      <c r="C512" s="291"/>
      <c r="D512" s="73"/>
      <c r="E512" s="295">
        <v>83.060100000000006</v>
      </c>
      <c r="F512" s="148">
        <f t="shared" si="15"/>
        <v>84</v>
      </c>
      <c r="G512" s="292">
        <v>420000</v>
      </c>
      <c r="H512" s="243">
        <v>2286</v>
      </c>
      <c r="I512" s="245" t="s">
        <v>1408</v>
      </c>
      <c r="J512" s="243">
        <v>1246</v>
      </c>
      <c r="K512" s="243">
        <v>3021000110</v>
      </c>
      <c r="L512" s="245" t="s">
        <v>1519</v>
      </c>
    </row>
    <row r="513" spans="1:12" ht="12.75">
      <c r="A513" s="90">
        <v>481</v>
      </c>
      <c r="B513" s="73"/>
      <c r="C513" s="291"/>
      <c r="D513" s="73"/>
      <c r="E513" s="295">
        <v>360.19279999999998</v>
      </c>
      <c r="F513" s="148">
        <f t="shared" si="15"/>
        <v>361</v>
      </c>
      <c r="G513" s="292">
        <v>3610000</v>
      </c>
      <c r="H513" s="243">
        <v>3220</v>
      </c>
      <c r="I513" s="245" t="s">
        <v>1491</v>
      </c>
      <c r="J513" s="243">
        <v>921</v>
      </c>
      <c r="K513" s="243">
        <v>3147800021</v>
      </c>
      <c r="L513" s="245" t="s">
        <v>1519</v>
      </c>
    </row>
    <row r="514" spans="1:12" ht="12.75">
      <c r="A514" s="73">
        <v>482</v>
      </c>
      <c r="B514" s="73"/>
      <c r="C514" s="291"/>
      <c r="D514" s="73"/>
      <c r="E514" s="295">
        <v>193.249</v>
      </c>
      <c r="F514" s="148">
        <f t="shared" si="15"/>
        <v>194</v>
      </c>
      <c r="G514" s="292">
        <v>1940000</v>
      </c>
      <c r="H514" s="243">
        <v>3221</v>
      </c>
      <c r="I514" s="245" t="s">
        <v>1491</v>
      </c>
      <c r="J514" s="431">
        <v>922</v>
      </c>
      <c r="K514" s="431">
        <v>3147800022</v>
      </c>
      <c r="L514" s="245" t="s">
        <v>1519</v>
      </c>
    </row>
    <row r="515" spans="1:12" ht="12.75">
      <c r="A515" s="90">
        <v>483</v>
      </c>
      <c r="B515" s="73"/>
      <c r="C515" s="291"/>
      <c r="D515" s="73"/>
      <c r="E515" s="295">
        <v>193.249</v>
      </c>
      <c r="F515" s="148">
        <f t="shared" ref="F515:F578" si="16">ROUNDUP(E515,0)</f>
        <v>194</v>
      </c>
      <c r="G515" s="292">
        <v>1940000</v>
      </c>
      <c r="H515" s="243">
        <v>3222</v>
      </c>
      <c r="I515" s="245" t="s">
        <v>1491</v>
      </c>
      <c r="J515" s="431"/>
      <c r="K515" s="431"/>
      <c r="L515" s="245" t="s">
        <v>1519</v>
      </c>
    </row>
    <row r="516" spans="1:12" ht="12.75">
      <c r="A516" s="73">
        <v>484</v>
      </c>
      <c r="B516" s="73"/>
      <c r="C516" s="291"/>
      <c r="D516" s="73"/>
      <c r="E516" s="295">
        <v>43.331800000000001</v>
      </c>
      <c r="F516" s="148">
        <f t="shared" si="16"/>
        <v>44</v>
      </c>
      <c r="G516" s="292">
        <v>220000</v>
      </c>
      <c r="H516" s="243">
        <v>1376</v>
      </c>
      <c r="I516" s="245" t="s">
        <v>1408</v>
      </c>
      <c r="J516" s="243">
        <v>3914</v>
      </c>
      <c r="K516" s="243">
        <v>3036400120</v>
      </c>
      <c r="L516" s="245" t="s">
        <v>1519</v>
      </c>
    </row>
    <row r="517" spans="1:12" ht="12.75">
      <c r="A517" s="90">
        <v>485</v>
      </c>
      <c r="B517" s="73"/>
      <c r="C517" s="291"/>
      <c r="D517" s="73"/>
      <c r="E517" s="295">
        <v>70</v>
      </c>
      <c r="F517" s="148">
        <f t="shared" si="16"/>
        <v>70</v>
      </c>
      <c r="G517" s="292">
        <v>350000</v>
      </c>
      <c r="H517" s="243">
        <v>1377</v>
      </c>
      <c r="I517" s="245" t="s">
        <v>1408</v>
      </c>
      <c r="J517" s="243">
        <v>3915</v>
      </c>
      <c r="K517" s="243">
        <v>3036400121</v>
      </c>
      <c r="L517" s="245" t="s">
        <v>1519</v>
      </c>
    </row>
    <row r="518" spans="1:12" ht="12.75">
      <c r="A518" s="73">
        <v>486</v>
      </c>
      <c r="B518" s="73"/>
      <c r="C518" s="291"/>
      <c r="D518" s="73"/>
      <c r="E518" s="295">
        <v>10.379899999999999</v>
      </c>
      <c r="F518" s="148">
        <f t="shared" si="16"/>
        <v>11</v>
      </c>
      <c r="G518" s="292">
        <v>55000</v>
      </c>
      <c r="H518" s="243">
        <v>1378</v>
      </c>
      <c r="I518" s="245" t="s">
        <v>1408</v>
      </c>
      <c r="J518" s="243">
        <v>3916</v>
      </c>
      <c r="K518" s="243">
        <v>3036400122</v>
      </c>
      <c r="L518" s="245" t="s">
        <v>1519</v>
      </c>
    </row>
    <row r="519" spans="1:12" ht="12.75">
      <c r="A519" s="90">
        <v>487</v>
      </c>
      <c r="B519" s="73"/>
      <c r="C519" s="291"/>
      <c r="D519" s="73"/>
      <c r="E519" s="295">
        <v>94.108800000000002</v>
      </c>
      <c r="F519" s="148">
        <f t="shared" si="16"/>
        <v>95</v>
      </c>
      <c r="G519" s="292">
        <v>475000</v>
      </c>
      <c r="H519" s="243">
        <v>1437</v>
      </c>
      <c r="I519" s="245" t="s">
        <v>1408</v>
      </c>
      <c r="J519" s="243">
        <v>1647</v>
      </c>
      <c r="K519" s="243"/>
      <c r="L519" s="245" t="s">
        <v>1519</v>
      </c>
    </row>
    <row r="520" spans="1:12" ht="12.75">
      <c r="A520" s="73">
        <v>488</v>
      </c>
      <c r="B520" s="73"/>
      <c r="C520" s="291"/>
      <c r="D520" s="73"/>
      <c r="E520" s="295">
        <v>18.53</v>
      </c>
      <c r="F520" s="148">
        <f t="shared" si="16"/>
        <v>19</v>
      </c>
      <c r="G520" s="292">
        <v>95000</v>
      </c>
      <c r="H520" s="245">
        <v>2371</v>
      </c>
      <c r="I520" s="245" t="s">
        <v>1483</v>
      </c>
      <c r="J520" s="245">
        <v>1247</v>
      </c>
      <c r="K520" s="245">
        <v>3021000111</v>
      </c>
      <c r="L520" s="245" t="s">
        <v>1410</v>
      </c>
    </row>
    <row r="521" spans="1:12" ht="12.75">
      <c r="A521" s="90">
        <v>489</v>
      </c>
      <c r="B521" s="73"/>
      <c r="C521" s="291"/>
      <c r="D521" s="73"/>
      <c r="E521" s="295">
        <v>733.42330000000004</v>
      </c>
      <c r="F521" s="148">
        <f t="shared" si="16"/>
        <v>734</v>
      </c>
      <c r="G521" s="292">
        <v>9175000</v>
      </c>
      <c r="H521" s="245">
        <v>1438</v>
      </c>
      <c r="I521" s="245" t="s">
        <v>1485</v>
      </c>
      <c r="J521" s="245">
        <v>1648</v>
      </c>
      <c r="K521" s="245">
        <v>3026600130</v>
      </c>
      <c r="L521" s="245" t="s">
        <v>1521</v>
      </c>
    </row>
    <row r="522" spans="1:12" ht="12.75">
      <c r="A522" s="73">
        <v>490</v>
      </c>
      <c r="B522" s="73"/>
      <c r="C522" s="291"/>
      <c r="D522" s="73"/>
      <c r="E522" s="295">
        <v>604.1155</v>
      </c>
      <c r="F522" s="148">
        <f t="shared" si="16"/>
        <v>605</v>
      </c>
      <c r="G522" s="292">
        <v>7562500</v>
      </c>
      <c r="H522" s="245">
        <v>1439</v>
      </c>
      <c r="I522" s="245" t="s">
        <v>1483</v>
      </c>
      <c r="J522" s="245">
        <v>1649</v>
      </c>
      <c r="K522" s="245">
        <v>3026600131</v>
      </c>
      <c r="L522" s="245" t="s">
        <v>1521</v>
      </c>
    </row>
    <row r="523" spans="1:12" ht="12.75">
      <c r="A523" s="90">
        <v>491</v>
      </c>
      <c r="B523" s="73"/>
      <c r="C523" s="291"/>
      <c r="D523" s="73"/>
      <c r="E523" s="295">
        <v>494.3501</v>
      </c>
      <c r="F523" s="148">
        <f t="shared" si="16"/>
        <v>495</v>
      </c>
      <c r="G523" s="292">
        <v>6187500</v>
      </c>
      <c r="H523" s="245">
        <v>1440</v>
      </c>
      <c r="I523" s="245" t="s">
        <v>1486</v>
      </c>
      <c r="J523" s="245">
        <v>1650</v>
      </c>
      <c r="K523" s="245">
        <v>3026600132</v>
      </c>
      <c r="L523" s="245" t="s">
        <v>1521</v>
      </c>
    </row>
    <row r="524" spans="1:12" ht="12.75">
      <c r="A524" s="73">
        <v>492</v>
      </c>
      <c r="B524" s="73"/>
      <c r="C524" s="291"/>
      <c r="D524" s="73"/>
      <c r="E524" s="295">
        <v>983.27769999999998</v>
      </c>
      <c r="F524" s="148">
        <f t="shared" si="16"/>
        <v>984</v>
      </c>
      <c r="G524" s="292">
        <v>12300000</v>
      </c>
      <c r="H524" s="243">
        <v>1441</v>
      </c>
      <c r="I524" s="245" t="s">
        <v>1492</v>
      </c>
      <c r="J524" s="243">
        <v>451</v>
      </c>
      <c r="K524" s="243">
        <v>3026600134</v>
      </c>
      <c r="L524" s="245" t="s">
        <v>1521</v>
      </c>
    </row>
    <row r="525" spans="1:12" ht="12.75">
      <c r="A525" s="90">
        <v>493</v>
      </c>
      <c r="B525" s="73"/>
      <c r="C525" s="291"/>
      <c r="D525" s="73"/>
      <c r="E525" s="295">
        <v>245.54509999999999</v>
      </c>
      <c r="F525" s="148">
        <f t="shared" si="16"/>
        <v>246</v>
      </c>
      <c r="G525" s="292">
        <v>3075000</v>
      </c>
      <c r="H525" s="431">
        <v>1442</v>
      </c>
      <c r="I525" s="245" t="s">
        <v>1492</v>
      </c>
      <c r="J525" s="431">
        <v>452</v>
      </c>
      <c r="K525" s="431">
        <v>3026600135</v>
      </c>
      <c r="L525" s="245" t="s">
        <v>1520</v>
      </c>
    </row>
    <row r="526" spans="1:12" ht="12.75">
      <c r="A526" s="73">
        <v>494</v>
      </c>
      <c r="B526" s="73"/>
      <c r="C526" s="291"/>
      <c r="D526" s="73"/>
      <c r="E526" s="295">
        <v>960.89359999999999</v>
      </c>
      <c r="F526" s="148">
        <f t="shared" si="16"/>
        <v>961</v>
      </c>
      <c r="G526" s="292">
        <v>9610000</v>
      </c>
      <c r="H526" s="431"/>
      <c r="I526" s="245" t="s">
        <v>1489</v>
      </c>
      <c r="J526" s="403"/>
      <c r="K526" s="431"/>
      <c r="L526" s="245" t="s">
        <v>1520</v>
      </c>
    </row>
    <row r="527" spans="1:12" ht="12.75">
      <c r="A527" s="90">
        <v>495</v>
      </c>
      <c r="B527" s="73"/>
      <c r="C527" s="291"/>
      <c r="D527" s="73"/>
      <c r="E527" s="295">
        <v>256.71910000000003</v>
      </c>
      <c r="F527" s="148">
        <f t="shared" si="16"/>
        <v>257</v>
      </c>
      <c r="G527" s="292">
        <v>3212500</v>
      </c>
      <c r="H527" s="243">
        <v>1443</v>
      </c>
      <c r="I527" s="245" t="s">
        <v>1493</v>
      </c>
      <c r="J527" s="243">
        <v>453</v>
      </c>
      <c r="K527" s="243">
        <v>3026600136</v>
      </c>
      <c r="L527" s="245" t="s">
        <v>1523</v>
      </c>
    </row>
    <row r="528" spans="1:12" ht="12.75">
      <c r="A528" s="73">
        <v>496</v>
      </c>
      <c r="B528" s="73"/>
      <c r="C528" s="291"/>
      <c r="D528" s="73"/>
      <c r="E528" s="295">
        <v>153.14840000000001</v>
      </c>
      <c r="F528" s="148">
        <f t="shared" si="16"/>
        <v>154</v>
      </c>
      <c r="G528" s="292">
        <v>1540000</v>
      </c>
      <c r="H528" s="243">
        <v>1444</v>
      </c>
      <c r="I528" s="245" t="s">
        <v>1493</v>
      </c>
      <c r="J528" s="243">
        <v>454</v>
      </c>
      <c r="K528" s="243">
        <v>3026600137</v>
      </c>
      <c r="L528" s="245" t="s">
        <v>1523</v>
      </c>
    </row>
    <row r="529" spans="1:12" ht="12.75">
      <c r="A529" s="90">
        <v>497</v>
      </c>
      <c r="B529" s="73"/>
      <c r="C529" s="291"/>
      <c r="D529" s="73"/>
      <c r="E529" s="295">
        <v>262.08100000000002</v>
      </c>
      <c r="F529" s="148">
        <f t="shared" si="16"/>
        <v>263</v>
      </c>
      <c r="G529" s="292">
        <v>2630000</v>
      </c>
      <c r="H529" s="243">
        <v>1445</v>
      </c>
      <c r="I529" s="245" t="s">
        <v>1493</v>
      </c>
      <c r="J529" s="243">
        <v>455</v>
      </c>
      <c r="K529" s="243">
        <v>3026600138</v>
      </c>
      <c r="L529" s="245" t="s">
        <v>1523</v>
      </c>
    </row>
    <row r="530" spans="1:12" ht="12.75">
      <c r="A530" s="73">
        <v>498</v>
      </c>
      <c r="B530" s="73"/>
      <c r="C530" s="291"/>
      <c r="D530" s="73"/>
      <c r="E530" s="295">
        <v>459.94310000000002</v>
      </c>
      <c r="F530" s="148">
        <f t="shared" si="16"/>
        <v>460</v>
      </c>
      <c r="G530" s="292">
        <v>4600000</v>
      </c>
      <c r="H530" s="243">
        <v>1446</v>
      </c>
      <c r="I530" s="245" t="s">
        <v>1493</v>
      </c>
      <c r="J530" s="243">
        <v>456</v>
      </c>
      <c r="K530" s="243">
        <v>3026600139</v>
      </c>
      <c r="L530" s="245" t="s">
        <v>1523</v>
      </c>
    </row>
    <row r="531" spans="1:12" ht="12.75">
      <c r="A531" s="90">
        <v>499</v>
      </c>
      <c r="B531" s="73"/>
      <c r="C531" s="291"/>
      <c r="D531" s="73"/>
      <c r="E531" s="295">
        <v>200.37010000000001</v>
      </c>
      <c r="F531" s="148">
        <f t="shared" si="16"/>
        <v>201</v>
      </c>
      <c r="G531" s="292">
        <v>1507500</v>
      </c>
      <c r="H531" s="243">
        <v>1380</v>
      </c>
      <c r="I531" s="245" t="s">
        <v>1493</v>
      </c>
      <c r="J531" s="243">
        <v>3918</v>
      </c>
      <c r="K531" s="243">
        <v>3144700003</v>
      </c>
      <c r="L531" s="245" t="s">
        <v>1524</v>
      </c>
    </row>
    <row r="532" spans="1:12" ht="12.75">
      <c r="A532" s="73">
        <v>500</v>
      </c>
      <c r="B532" s="73"/>
      <c r="C532" s="291"/>
      <c r="D532" s="73"/>
      <c r="E532" s="295">
        <v>216.8306</v>
      </c>
      <c r="F532" s="148">
        <f t="shared" si="16"/>
        <v>217</v>
      </c>
      <c r="G532" s="292">
        <v>1627500</v>
      </c>
      <c r="H532" s="243">
        <v>1386</v>
      </c>
      <c r="I532" s="245" t="s">
        <v>1491</v>
      </c>
      <c r="J532" s="243">
        <v>493</v>
      </c>
      <c r="K532" s="243">
        <v>314470002</v>
      </c>
      <c r="L532" s="245" t="s">
        <v>1523</v>
      </c>
    </row>
    <row r="533" spans="1:12" ht="12.75">
      <c r="A533" s="90">
        <v>501</v>
      </c>
      <c r="B533" s="73"/>
      <c r="C533" s="291"/>
      <c r="D533" s="73"/>
      <c r="E533" s="295">
        <v>338.26530000000002</v>
      </c>
      <c r="F533" s="148">
        <f t="shared" si="16"/>
        <v>339</v>
      </c>
      <c r="G533" s="292">
        <v>1695000</v>
      </c>
      <c r="H533" s="243">
        <v>1387</v>
      </c>
      <c r="I533" s="245" t="s">
        <v>1408</v>
      </c>
      <c r="J533" s="243">
        <v>494</v>
      </c>
      <c r="K533" s="243">
        <v>3026600133</v>
      </c>
      <c r="L533" s="245" t="s">
        <v>1519</v>
      </c>
    </row>
    <row r="534" spans="1:12" ht="12.75">
      <c r="A534" s="73">
        <v>502</v>
      </c>
      <c r="B534" s="73"/>
      <c r="C534" s="291"/>
      <c r="D534" s="73"/>
      <c r="E534" s="295">
        <v>36.909999999999997</v>
      </c>
      <c r="F534" s="148">
        <f t="shared" si="16"/>
        <v>37</v>
      </c>
      <c r="G534" s="292">
        <v>185000</v>
      </c>
      <c r="H534" s="243">
        <v>1389</v>
      </c>
      <c r="I534" s="245" t="s">
        <v>1408</v>
      </c>
      <c r="J534" s="243">
        <v>472</v>
      </c>
      <c r="K534" s="243"/>
      <c r="L534" s="245" t="s">
        <v>1519</v>
      </c>
    </row>
    <row r="535" spans="1:12" ht="12.75">
      <c r="A535" s="90">
        <v>503</v>
      </c>
      <c r="B535" s="73"/>
      <c r="C535" s="291"/>
      <c r="D535" s="73"/>
      <c r="E535" s="295">
        <v>109.5283</v>
      </c>
      <c r="F535" s="148">
        <f t="shared" si="16"/>
        <v>110</v>
      </c>
      <c r="G535" s="292">
        <v>1100000</v>
      </c>
      <c r="H535" s="243">
        <v>2372</v>
      </c>
      <c r="I535" s="245" t="s">
        <v>1494</v>
      </c>
      <c r="J535" s="243"/>
      <c r="K535" s="243">
        <v>3021000112</v>
      </c>
      <c r="L535" s="245" t="s">
        <v>1519</v>
      </c>
    </row>
    <row r="536" spans="1:12" ht="15">
      <c r="A536" s="73">
        <v>504</v>
      </c>
      <c r="B536" s="73"/>
      <c r="C536" s="291"/>
      <c r="D536" s="73"/>
      <c r="E536" s="295">
        <v>204.1104</v>
      </c>
      <c r="F536" s="148">
        <f t="shared" si="16"/>
        <v>205</v>
      </c>
      <c r="G536" s="292">
        <v>2050000</v>
      </c>
      <c r="H536" s="243">
        <v>2375</v>
      </c>
      <c r="I536" s="245" t="s">
        <v>1495</v>
      </c>
      <c r="J536" s="243">
        <v>1248</v>
      </c>
      <c r="K536" s="262">
        <v>3021000113</v>
      </c>
      <c r="L536" s="245" t="s">
        <v>1519</v>
      </c>
    </row>
    <row r="537" spans="1:12" ht="12.75">
      <c r="A537" s="90">
        <v>505</v>
      </c>
      <c r="B537" s="73"/>
      <c r="C537" s="291"/>
      <c r="D537" s="73"/>
      <c r="E537" s="295">
        <v>494.34679999999997</v>
      </c>
      <c r="F537" s="148">
        <f t="shared" si="16"/>
        <v>495</v>
      </c>
      <c r="G537" s="292">
        <v>6187500</v>
      </c>
      <c r="H537" s="243">
        <v>2374</v>
      </c>
      <c r="I537" s="245" t="s">
        <v>1495</v>
      </c>
      <c r="J537" s="243">
        <v>1249</v>
      </c>
      <c r="K537" s="243">
        <v>3021000114</v>
      </c>
      <c r="L537" s="245" t="s">
        <v>1519</v>
      </c>
    </row>
    <row r="538" spans="1:12" ht="12.75">
      <c r="A538" s="73">
        <v>506</v>
      </c>
      <c r="B538" s="73"/>
      <c r="C538" s="291"/>
      <c r="D538" s="73"/>
      <c r="E538" s="295">
        <v>22.896799999999999</v>
      </c>
      <c r="F538" s="148">
        <f t="shared" si="16"/>
        <v>23</v>
      </c>
      <c r="G538" s="292">
        <v>115000</v>
      </c>
      <c r="H538" s="243">
        <v>1392</v>
      </c>
      <c r="I538" s="245" t="s">
        <v>1480</v>
      </c>
      <c r="J538" s="243">
        <v>475</v>
      </c>
      <c r="K538" s="243">
        <v>3055700367</v>
      </c>
      <c r="L538" s="245" t="s">
        <v>1519</v>
      </c>
    </row>
    <row r="539" spans="1:12" ht="12.75">
      <c r="A539" s="90">
        <v>507</v>
      </c>
      <c r="B539" s="73"/>
      <c r="C539" s="291"/>
      <c r="D539" s="73"/>
      <c r="E539" s="295">
        <v>21.601900000000001</v>
      </c>
      <c r="F539" s="148">
        <f t="shared" si="16"/>
        <v>22</v>
      </c>
      <c r="G539" s="292">
        <v>165000</v>
      </c>
      <c r="H539" s="243">
        <v>1381</v>
      </c>
      <c r="I539" s="245" t="s">
        <v>1496</v>
      </c>
      <c r="J539" s="243">
        <v>469</v>
      </c>
      <c r="K539" s="243">
        <v>3026600136</v>
      </c>
      <c r="L539" s="245" t="s">
        <v>1520</v>
      </c>
    </row>
    <row r="540" spans="1:12" ht="12.75">
      <c r="A540" s="73">
        <v>508</v>
      </c>
      <c r="B540" s="73"/>
      <c r="C540" s="291"/>
      <c r="D540" s="73"/>
      <c r="E540" s="295">
        <v>109.8069</v>
      </c>
      <c r="F540" s="148">
        <f t="shared" si="16"/>
        <v>110</v>
      </c>
      <c r="G540" s="292">
        <v>1100000</v>
      </c>
      <c r="H540" s="243">
        <v>1384</v>
      </c>
      <c r="I540" s="245" t="s">
        <v>1497</v>
      </c>
      <c r="J540" s="243">
        <v>470</v>
      </c>
      <c r="K540" s="243">
        <v>3026600137</v>
      </c>
      <c r="L540" s="245" t="s">
        <v>1520</v>
      </c>
    </row>
    <row r="541" spans="1:12" ht="12.75">
      <c r="A541" s="90">
        <v>509</v>
      </c>
      <c r="B541" s="73"/>
      <c r="C541" s="291"/>
      <c r="D541" s="73"/>
      <c r="E541" s="295">
        <v>97.932699999999997</v>
      </c>
      <c r="F541" s="148">
        <f t="shared" si="16"/>
        <v>98</v>
      </c>
      <c r="G541" s="292">
        <v>735000</v>
      </c>
      <c r="H541" s="243">
        <v>1385</v>
      </c>
      <c r="I541" s="245" t="s">
        <v>1498</v>
      </c>
      <c r="J541" s="243">
        <v>461</v>
      </c>
      <c r="K541" s="243">
        <v>3026600137</v>
      </c>
      <c r="L541" s="245" t="s">
        <v>1521</v>
      </c>
    </row>
    <row r="542" spans="1:12" ht="12.75">
      <c r="A542" s="73">
        <v>510</v>
      </c>
      <c r="B542" s="73"/>
      <c r="C542" s="291"/>
      <c r="D542" s="73"/>
      <c r="E542" s="295">
        <v>22.859200000000001</v>
      </c>
      <c r="F542" s="148">
        <f t="shared" si="16"/>
        <v>23</v>
      </c>
      <c r="G542" s="292">
        <v>230000</v>
      </c>
      <c r="H542" s="243">
        <v>1386</v>
      </c>
      <c r="I542" s="245" t="s">
        <v>1497</v>
      </c>
      <c r="J542" s="243">
        <v>462</v>
      </c>
      <c r="K542" s="243">
        <v>3026600137</v>
      </c>
      <c r="L542" s="245" t="s">
        <v>1521</v>
      </c>
    </row>
    <row r="543" spans="1:12" ht="12.75">
      <c r="A543" s="90">
        <v>511</v>
      </c>
      <c r="B543" s="73"/>
      <c r="C543" s="291"/>
      <c r="D543" s="73"/>
      <c r="E543" s="295">
        <v>576.47109999999998</v>
      </c>
      <c r="F543" s="148">
        <f t="shared" si="16"/>
        <v>577</v>
      </c>
      <c r="G543" s="292">
        <v>7212500</v>
      </c>
      <c r="H543" s="243">
        <v>1387</v>
      </c>
      <c r="I543" s="245" t="s">
        <v>1499</v>
      </c>
      <c r="J543" s="243"/>
      <c r="K543" s="243"/>
      <c r="L543" s="245" t="s">
        <v>1522</v>
      </c>
    </row>
    <row r="544" spans="1:12" ht="12.75">
      <c r="A544" s="73">
        <v>512</v>
      </c>
      <c r="B544" s="73"/>
      <c r="C544" s="291"/>
      <c r="D544" s="73"/>
      <c r="E544" s="295">
        <v>373.09519999999998</v>
      </c>
      <c r="F544" s="148">
        <f t="shared" si="16"/>
        <v>374</v>
      </c>
      <c r="G544" s="292">
        <v>3740000</v>
      </c>
      <c r="H544" s="243">
        <v>1448</v>
      </c>
      <c r="I544" s="245" t="s">
        <v>1500</v>
      </c>
      <c r="J544" s="243">
        <v>458</v>
      </c>
      <c r="K544" s="243">
        <v>3021000118</v>
      </c>
      <c r="L544" s="245" t="s">
        <v>1501</v>
      </c>
    </row>
    <row r="545" spans="1:12" ht="12.75">
      <c r="A545" s="90">
        <v>513</v>
      </c>
      <c r="B545" s="73"/>
      <c r="C545" s="291"/>
      <c r="D545" s="73"/>
      <c r="E545" s="295">
        <v>110.0215</v>
      </c>
      <c r="F545" s="148">
        <f t="shared" si="16"/>
        <v>111</v>
      </c>
      <c r="G545" s="292">
        <v>555000</v>
      </c>
      <c r="H545" s="243">
        <v>1446</v>
      </c>
      <c r="I545" s="245" t="s">
        <v>1501</v>
      </c>
      <c r="J545" s="243">
        <v>456</v>
      </c>
      <c r="K545" s="243">
        <v>3021000117</v>
      </c>
      <c r="L545" s="245" t="s">
        <v>1522</v>
      </c>
    </row>
    <row r="546" spans="1:12" ht="12.75">
      <c r="A546" s="73">
        <v>514</v>
      </c>
      <c r="B546" s="73"/>
      <c r="C546" s="291"/>
      <c r="D546" s="73"/>
      <c r="E546" s="295">
        <v>155.14609999999999</v>
      </c>
      <c r="F546" s="148">
        <f t="shared" si="16"/>
        <v>156</v>
      </c>
      <c r="G546" s="292">
        <v>780000</v>
      </c>
      <c r="H546" s="243">
        <v>1445</v>
      </c>
      <c r="I546" s="245" t="s">
        <v>1501</v>
      </c>
      <c r="J546" s="243">
        <v>455</v>
      </c>
      <c r="K546" s="243">
        <v>3021000117</v>
      </c>
      <c r="L546" s="245" t="s">
        <v>1522</v>
      </c>
    </row>
    <row r="547" spans="1:12" ht="12.75">
      <c r="A547" s="90">
        <v>515</v>
      </c>
      <c r="B547" s="73"/>
      <c r="C547" s="291"/>
      <c r="D547" s="73"/>
      <c r="E547" s="295">
        <v>140.27690000000001</v>
      </c>
      <c r="F547" s="148">
        <f t="shared" si="16"/>
        <v>141</v>
      </c>
      <c r="G547" s="292">
        <v>705000</v>
      </c>
      <c r="H547" s="243">
        <v>1444</v>
      </c>
      <c r="I547" s="245" t="s">
        <v>1501</v>
      </c>
      <c r="J547" s="243">
        <v>454</v>
      </c>
      <c r="K547" s="243">
        <v>3021000116</v>
      </c>
      <c r="L547" s="245" t="s">
        <v>1519</v>
      </c>
    </row>
    <row r="548" spans="1:12" ht="12.75">
      <c r="A548" s="73">
        <v>516</v>
      </c>
      <c r="B548" s="73"/>
      <c r="C548" s="291"/>
      <c r="D548" s="73"/>
      <c r="E548" s="295">
        <v>16.324400000000001</v>
      </c>
      <c r="F548" s="148">
        <f t="shared" si="16"/>
        <v>17</v>
      </c>
      <c r="G548" s="292">
        <v>85000</v>
      </c>
      <c r="H548" s="243">
        <v>1443</v>
      </c>
      <c r="I548" s="245" t="s">
        <v>1501</v>
      </c>
      <c r="J548" s="243">
        <v>453</v>
      </c>
      <c r="K548" s="243">
        <v>3021000115</v>
      </c>
      <c r="L548" s="245" t="s">
        <v>1519</v>
      </c>
    </row>
    <row r="549" spans="1:12" ht="12.75">
      <c r="A549" s="90">
        <v>517</v>
      </c>
      <c r="B549" s="73"/>
      <c r="C549" s="291"/>
      <c r="D549" s="73"/>
      <c r="E549" s="295">
        <v>36.303600000000003</v>
      </c>
      <c r="F549" s="148">
        <f t="shared" si="16"/>
        <v>37</v>
      </c>
      <c r="G549" s="292">
        <v>185000</v>
      </c>
      <c r="H549" s="243">
        <v>1394</v>
      </c>
      <c r="I549" s="245" t="s">
        <v>1480</v>
      </c>
      <c r="J549" s="243">
        <v>477</v>
      </c>
      <c r="K549" s="243">
        <v>3147800025</v>
      </c>
      <c r="L549" s="245" t="s">
        <v>1519</v>
      </c>
    </row>
    <row r="550" spans="1:12" ht="12.75">
      <c r="A550" s="73">
        <v>518</v>
      </c>
      <c r="B550" s="73"/>
      <c r="C550" s="291"/>
      <c r="D550" s="73"/>
      <c r="E550" s="295">
        <v>106.13</v>
      </c>
      <c r="F550" s="148">
        <f t="shared" si="16"/>
        <v>107</v>
      </c>
      <c r="G550" s="292">
        <v>1070000</v>
      </c>
      <c r="H550" s="243">
        <v>1396</v>
      </c>
      <c r="I550" s="245" t="s">
        <v>1502</v>
      </c>
      <c r="J550" s="243">
        <v>479</v>
      </c>
      <c r="K550" s="243">
        <v>3147800026</v>
      </c>
      <c r="L550" s="245" t="s">
        <v>1519</v>
      </c>
    </row>
    <row r="551" spans="1:12" ht="12.75">
      <c r="A551" s="90">
        <v>519</v>
      </c>
      <c r="B551" s="73"/>
      <c r="C551" s="291"/>
      <c r="D551" s="73"/>
      <c r="E551" s="295">
        <v>200.37010000000001</v>
      </c>
      <c r="F551" s="148">
        <f t="shared" si="16"/>
        <v>201</v>
      </c>
      <c r="G551" s="292">
        <v>1507500</v>
      </c>
      <c r="H551" s="243">
        <v>1380</v>
      </c>
      <c r="I551" s="245" t="s">
        <v>1502</v>
      </c>
      <c r="J551" s="243">
        <v>3918</v>
      </c>
      <c r="K551" s="243"/>
      <c r="L551" s="245" t="s">
        <v>1513</v>
      </c>
    </row>
    <row r="552" spans="1:12" ht="12.75">
      <c r="A552" s="73">
        <v>520</v>
      </c>
      <c r="B552" s="73"/>
      <c r="C552" s="291"/>
      <c r="D552" s="73"/>
      <c r="E552" s="295">
        <v>28.866599999999998</v>
      </c>
      <c r="F552" s="148">
        <f t="shared" si="16"/>
        <v>29</v>
      </c>
      <c r="G552" s="292">
        <v>217500</v>
      </c>
      <c r="H552" s="243">
        <v>1388</v>
      </c>
      <c r="I552" s="245" t="s">
        <v>1502</v>
      </c>
      <c r="J552" s="243">
        <v>463</v>
      </c>
      <c r="K552" s="243"/>
      <c r="L552" s="245" t="s">
        <v>1513</v>
      </c>
    </row>
    <row r="553" spans="1:12" ht="12.75">
      <c r="A553" s="90">
        <v>521</v>
      </c>
      <c r="B553" s="73"/>
      <c r="C553" s="291"/>
      <c r="D553" s="73"/>
      <c r="E553" s="295">
        <v>21.679600000000001</v>
      </c>
      <c r="F553" s="148">
        <f t="shared" si="16"/>
        <v>22</v>
      </c>
      <c r="G553" s="292">
        <v>110000</v>
      </c>
      <c r="H553" s="243">
        <v>1395</v>
      </c>
      <c r="I553" s="245" t="s">
        <v>1480</v>
      </c>
      <c r="J553" s="243">
        <v>478</v>
      </c>
      <c r="K553" s="243">
        <v>3147800027</v>
      </c>
      <c r="L553" s="245" t="s">
        <v>1519</v>
      </c>
    </row>
    <row r="554" spans="1:12" ht="12.75">
      <c r="A554" s="73">
        <v>522</v>
      </c>
      <c r="B554" s="73"/>
      <c r="C554" s="291"/>
      <c r="D554" s="73"/>
      <c r="E554" s="295">
        <v>358.61939999999998</v>
      </c>
      <c r="F554" s="148">
        <f t="shared" si="16"/>
        <v>359</v>
      </c>
      <c r="G554" s="292">
        <v>1795000</v>
      </c>
      <c r="H554" s="243">
        <v>1388</v>
      </c>
      <c r="I554" s="245" t="s">
        <v>1480</v>
      </c>
      <c r="J554" s="243">
        <v>464</v>
      </c>
      <c r="K554" s="243">
        <v>3029000067</v>
      </c>
      <c r="L554" s="245" t="s">
        <v>1519</v>
      </c>
    </row>
    <row r="555" spans="1:12" ht="12.75">
      <c r="A555" s="90">
        <v>523</v>
      </c>
      <c r="B555" s="73"/>
      <c r="C555" s="291"/>
      <c r="D555" s="73"/>
      <c r="E555" s="295">
        <v>255.77269999999999</v>
      </c>
      <c r="F555" s="148">
        <f t="shared" si="16"/>
        <v>256</v>
      </c>
      <c r="G555" s="292">
        <v>2560000</v>
      </c>
      <c r="H555" s="243">
        <v>1391</v>
      </c>
      <c r="I555" s="245" t="s">
        <v>1496</v>
      </c>
      <c r="J555" s="243">
        <v>466</v>
      </c>
      <c r="K555" s="243">
        <v>3029000071</v>
      </c>
      <c r="L555" s="245" t="s">
        <v>1520</v>
      </c>
    </row>
    <row r="556" spans="1:12" ht="12.75">
      <c r="A556" s="73">
        <v>524</v>
      </c>
      <c r="B556" s="73"/>
      <c r="C556" s="291"/>
      <c r="D556" s="73"/>
      <c r="E556" s="295">
        <v>348.36529999999999</v>
      </c>
      <c r="F556" s="148">
        <f t="shared" si="16"/>
        <v>349</v>
      </c>
      <c r="G556" s="292">
        <v>3490000</v>
      </c>
      <c r="H556" s="431">
        <v>1390</v>
      </c>
      <c r="I556" s="245" t="s">
        <v>1503</v>
      </c>
      <c r="J556" s="431">
        <v>467</v>
      </c>
      <c r="K556" s="431">
        <v>3029000072</v>
      </c>
      <c r="L556" s="245" t="s">
        <v>1520</v>
      </c>
    </row>
    <row r="557" spans="1:12" ht="12.75">
      <c r="A557" s="90">
        <v>525</v>
      </c>
      <c r="B557" s="73"/>
      <c r="C557" s="291"/>
      <c r="D557" s="73"/>
      <c r="E557" s="295">
        <v>166.52199999999999</v>
      </c>
      <c r="F557" s="148">
        <f t="shared" si="16"/>
        <v>167</v>
      </c>
      <c r="G557" s="292">
        <v>417500</v>
      </c>
      <c r="H557" s="431"/>
      <c r="I557" s="245" t="s">
        <v>1504</v>
      </c>
      <c r="J557" s="431"/>
      <c r="K557" s="431"/>
      <c r="L557" s="245" t="s">
        <v>1520</v>
      </c>
    </row>
    <row r="558" spans="1:12" ht="12.75">
      <c r="A558" s="73">
        <v>526</v>
      </c>
      <c r="B558" s="73"/>
      <c r="C558" s="291"/>
      <c r="D558" s="73"/>
      <c r="E558" s="295">
        <v>361.76710000000003</v>
      </c>
      <c r="F558" s="148">
        <f t="shared" si="16"/>
        <v>362</v>
      </c>
      <c r="G558" s="292">
        <v>3620000</v>
      </c>
      <c r="H558" s="243">
        <v>1393</v>
      </c>
      <c r="I558" s="245" t="s">
        <v>1497</v>
      </c>
      <c r="J558" s="243">
        <v>721</v>
      </c>
      <c r="K558" s="243">
        <v>3029000073</v>
      </c>
      <c r="L558" s="245" t="s">
        <v>1521</v>
      </c>
    </row>
    <row r="559" spans="1:12" ht="12.75">
      <c r="A559" s="90">
        <v>527</v>
      </c>
      <c r="B559" s="73"/>
      <c r="C559" s="291"/>
      <c r="D559" s="73"/>
      <c r="E559" s="295">
        <v>250.63669999999999</v>
      </c>
      <c r="F559" s="148">
        <f t="shared" si="16"/>
        <v>251</v>
      </c>
      <c r="G559" s="292">
        <v>3137500</v>
      </c>
      <c r="H559" s="243">
        <v>2287</v>
      </c>
      <c r="I559" s="245" t="s">
        <v>1495</v>
      </c>
      <c r="J559" s="243">
        <v>1552</v>
      </c>
      <c r="K559" s="243">
        <v>3021000119</v>
      </c>
      <c r="L559" s="245" t="s">
        <v>1521</v>
      </c>
    </row>
    <row r="560" spans="1:12" ht="12.75">
      <c r="A560" s="73">
        <v>528</v>
      </c>
      <c r="B560" s="73"/>
      <c r="C560" s="291"/>
      <c r="D560" s="73"/>
      <c r="E560" s="295">
        <v>171.24760000000001</v>
      </c>
      <c r="F560" s="148">
        <f t="shared" si="16"/>
        <v>172</v>
      </c>
      <c r="G560" s="292">
        <v>2150000</v>
      </c>
      <c r="H560" s="243">
        <v>2288</v>
      </c>
      <c r="I560" s="245" t="s">
        <v>1495</v>
      </c>
      <c r="J560" s="243">
        <v>1362</v>
      </c>
      <c r="K560" s="243">
        <v>3021000120</v>
      </c>
      <c r="L560" s="245" t="s">
        <v>1522</v>
      </c>
    </row>
    <row r="561" spans="1:12" ht="12.75">
      <c r="A561" s="90">
        <v>529</v>
      </c>
      <c r="B561" s="73"/>
      <c r="C561" s="291"/>
      <c r="D561" s="73"/>
      <c r="E561" s="295">
        <v>103.35299999999999</v>
      </c>
      <c r="F561" s="148">
        <f t="shared" si="16"/>
        <v>104</v>
      </c>
      <c r="G561" s="292">
        <v>1040000</v>
      </c>
      <c r="H561" s="243">
        <v>2285</v>
      </c>
      <c r="I561" s="245" t="s">
        <v>1505</v>
      </c>
      <c r="J561" s="243">
        <v>1363</v>
      </c>
      <c r="K561" s="243">
        <v>3021000121</v>
      </c>
      <c r="L561" s="245" t="s">
        <v>1501</v>
      </c>
    </row>
    <row r="562" spans="1:12" ht="12.75">
      <c r="A562" s="73">
        <v>530</v>
      </c>
      <c r="B562" s="73"/>
      <c r="C562" s="291"/>
      <c r="D562" s="73"/>
      <c r="E562" s="295">
        <v>109.5514</v>
      </c>
      <c r="F562" s="148">
        <f t="shared" si="16"/>
        <v>110</v>
      </c>
      <c r="G562" s="292">
        <v>1100000</v>
      </c>
      <c r="H562" s="243">
        <v>2290</v>
      </c>
      <c r="I562" s="245" t="s">
        <v>1505</v>
      </c>
      <c r="J562" s="243">
        <v>1364</v>
      </c>
      <c r="K562" s="243">
        <v>3021000122</v>
      </c>
      <c r="L562" s="245" t="s">
        <v>1522</v>
      </c>
    </row>
    <row r="563" spans="1:12" ht="12.75">
      <c r="A563" s="90">
        <v>531</v>
      </c>
      <c r="B563" s="73"/>
      <c r="C563" s="291"/>
      <c r="D563" s="73"/>
      <c r="E563" s="295">
        <v>445.98700000000002</v>
      </c>
      <c r="F563" s="148">
        <f t="shared" si="16"/>
        <v>446</v>
      </c>
      <c r="G563" s="292">
        <v>2230000</v>
      </c>
      <c r="H563" s="243">
        <v>1392</v>
      </c>
      <c r="I563" s="245" t="s">
        <v>1506</v>
      </c>
      <c r="J563" s="243">
        <v>468</v>
      </c>
      <c r="K563" s="243"/>
      <c r="L563" s="245" t="s">
        <v>1522</v>
      </c>
    </row>
    <row r="564" spans="1:12" ht="12.75">
      <c r="A564" s="73">
        <v>532</v>
      </c>
      <c r="B564" s="73"/>
      <c r="C564" s="291"/>
      <c r="D564" s="73"/>
      <c r="E564" s="295">
        <v>212.8323</v>
      </c>
      <c r="F564" s="148">
        <f t="shared" si="16"/>
        <v>213</v>
      </c>
      <c r="G564" s="292">
        <v>2662500</v>
      </c>
      <c r="H564" s="243">
        <v>1389</v>
      </c>
      <c r="I564" s="245" t="s">
        <v>1507</v>
      </c>
      <c r="J564" s="243">
        <v>465</v>
      </c>
      <c r="K564" s="243"/>
      <c r="L564" s="245" t="s">
        <v>1519</v>
      </c>
    </row>
    <row r="565" spans="1:12" ht="12.75">
      <c r="A565" s="90">
        <v>533</v>
      </c>
      <c r="B565" s="73"/>
      <c r="C565" s="291"/>
      <c r="D565" s="73"/>
      <c r="E565" s="295">
        <v>97.270099999999999</v>
      </c>
      <c r="F565" s="148">
        <f t="shared" si="16"/>
        <v>98</v>
      </c>
      <c r="G565" s="292">
        <v>490000</v>
      </c>
      <c r="H565" s="243">
        <v>3153</v>
      </c>
      <c r="I565" s="245" t="s">
        <v>1480</v>
      </c>
      <c r="J565" s="243">
        <v>1010</v>
      </c>
      <c r="K565" s="243">
        <v>3144700005</v>
      </c>
      <c r="L565" s="245" t="s">
        <v>1519</v>
      </c>
    </row>
    <row r="566" spans="1:12" ht="12.75">
      <c r="A566" s="73">
        <v>534</v>
      </c>
      <c r="B566" s="73"/>
      <c r="C566" s="291"/>
      <c r="D566" s="73"/>
      <c r="E566" s="295">
        <v>22.581399999999999</v>
      </c>
      <c r="F566" s="148">
        <f t="shared" si="16"/>
        <v>23</v>
      </c>
      <c r="G566" s="292">
        <v>230000</v>
      </c>
      <c r="H566" s="243">
        <v>1394</v>
      </c>
      <c r="I566" s="245" t="s">
        <v>1503</v>
      </c>
      <c r="J566" s="243">
        <v>722</v>
      </c>
      <c r="K566" s="243">
        <v>3029000070</v>
      </c>
      <c r="L566" s="245" t="s">
        <v>1519</v>
      </c>
    </row>
    <row r="567" spans="1:12" ht="12.75">
      <c r="A567" s="90">
        <v>535</v>
      </c>
      <c r="B567" s="73"/>
      <c r="C567" s="291"/>
      <c r="D567" s="73"/>
      <c r="E567" s="295">
        <v>124.614</v>
      </c>
      <c r="F567" s="148">
        <f t="shared" si="16"/>
        <v>125</v>
      </c>
      <c r="G567" s="292">
        <v>625000</v>
      </c>
      <c r="H567" s="243">
        <v>3524</v>
      </c>
      <c r="I567" s="245" t="s">
        <v>1508</v>
      </c>
      <c r="J567" s="243">
        <v>923</v>
      </c>
      <c r="K567" s="243">
        <v>3147800027</v>
      </c>
      <c r="L567" s="245" t="s">
        <v>1519</v>
      </c>
    </row>
    <row r="568" spans="1:12" ht="12.75">
      <c r="A568" s="73">
        <v>536</v>
      </c>
      <c r="B568" s="73"/>
      <c r="C568" s="291"/>
      <c r="D568" s="73"/>
      <c r="E568" s="295">
        <v>86.49</v>
      </c>
      <c r="F568" s="148">
        <f t="shared" si="16"/>
        <v>87</v>
      </c>
      <c r="G568" s="292">
        <v>435000</v>
      </c>
      <c r="H568" s="243">
        <v>3523</v>
      </c>
      <c r="I568" s="245" t="s">
        <v>1508</v>
      </c>
      <c r="J568" s="243">
        <v>1511</v>
      </c>
      <c r="K568" s="243">
        <v>3147800028</v>
      </c>
      <c r="L568" s="245" t="s">
        <v>1520</v>
      </c>
    </row>
    <row r="569" spans="1:12" ht="12.75">
      <c r="A569" s="90">
        <v>537</v>
      </c>
      <c r="B569" s="73"/>
      <c r="C569" s="291"/>
      <c r="D569" s="73"/>
      <c r="E569" s="295">
        <v>78.216200000000001</v>
      </c>
      <c r="F569" s="148">
        <f t="shared" si="16"/>
        <v>79</v>
      </c>
      <c r="G569" s="292">
        <v>987500</v>
      </c>
      <c r="H569" s="243">
        <v>3113</v>
      </c>
      <c r="I569" s="245" t="s">
        <v>1509</v>
      </c>
      <c r="J569" s="243">
        <v>481</v>
      </c>
      <c r="K569" s="243">
        <v>3026600146</v>
      </c>
      <c r="L569" s="245" t="s">
        <v>1520</v>
      </c>
    </row>
    <row r="570" spans="1:12" ht="12.75">
      <c r="A570" s="73">
        <v>538</v>
      </c>
      <c r="B570" s="73"/>
      <c r="C570" s="291"/>
      <c r="D570" s="73"/>
      <c r="E570" s="295">
        <v>86.963399999999993</v>
      </c>
      <c r="F570" s="148">
        <f t="shared" si="16"/>
        <v>87</v>
      </c>
      <c r="G570" s="292">
        <v>1087500</v>
      </c>
      <c r="H570" s="243">
        <v>3114</v>
      </c>
      <c r="I570" s="245" t="s">
        <v>1509</v>
      </c>
      <c r="J570" s="243">
        <v>482</v>
      </c>
      <c r="K570" s="243">
        <v>3026600147</v>
      </c>
      <c r="L570" s="245" t="s">
        <v>1521</v>
      </c>
    </row>
    <row r="571" spans="1:12" ht="12.75">
      <c r="A571" s="90">
        <v>539</v>
      </c>
      <c r="B571" s="73"/>
      <c r="C571" s="291"/>
      <c r="D571" s="73"/>
      <c r="E571" s="295">
        <v>108.8306</v>
      </c>
      <c r="F571" s="148">
        <f t="shared" si="16"/>
        <v>109</v>
      </c>
      <c r="G571" s="292">
        <v>1090000</v>
      </c>
      <c r="H571" s="243">
        <v>3115</v>
      </c>
      <c r="I571" s="245" t="s">
        <v>1510</v>
      </c>
      <c r="J571" s="243">
        <v>483</v>
      </c>
      <c r="K571" s="243">
        <v>3026600148</v>
      </c>
      <c r="L571" s="245" t="s">
        <v>1521</v>
      </c>
    </row>
    <row r="572" spans="1:12" ht="12.75">
      <c r="A572" s="73">
        <v>540</v>
      </c>
      <c r="B572" s="73"/>
      <c r="C572" s="291"/>
      <c r="D572" s="73"/>
      <c r="E572" s="295">
        <v>145.37899999999999</v>
      </c>
      <c r="F572" s="148">
        <f t="shared" si="16"/>
        <v>146</v>
      </c>
      <c r="G572" s="292">
        <v>730000</v>
      </c>
      <c r="H572" s="243">
        <v>1681</v>
      </c>
      <c r="I572" s="245" t="s">
        <v>1480</v>
      </c>
      <c r="J572" s="243">
        <v>642</v>
      </c>
      <c r="K572" s="243">
        <v>3021000124</v>
      </c>
      <c r="L572" s="245" t="s">
        <v>1519</v>
      </c>
    </row>
    <row r="573" spans="1:12" ht="12.75">
      <c r="A573" s="90">
        <v>541</v>
      </c>
      <c r="B573" s="73"/>
      <c r="C573" s="291"/>
      <c r="D573" s="73"/>
      <c r="E573" s="295">
        <v>22.190300000000001</v>
      </c>
      <c r="F573" s="148">
        <f t="shared" si="16"/>
        <v>23</v>
      </c>
      <c r="G573" s="292">
        <v>115000</v>
      </c>
      <c r="H573" s="243">
        <v>1400</v>
      </c>
      <c r="I573" s="245" t="s">
        <v>1480</v>
      </c>
      <c r="J573" s="243">
        <v>641</v>
      </c>
      <c r="K573" s="243">
        <v>3021000123</v>
      </c>
      <c r="L573" s="245" t="s">
        <v>1519</v>
      </c>
    </row>
    <row r="574" spans="1:12" ht="12.75">
      <c r="A574" s="73">
        <v>542</v>
      </c>
      <c r="B574" s="73"/>
      <c r="C574" s="291"/>
      <c r="D574" s="73"/>
      <c r="E574" s="295">
        <v>38.7607</v>
      </c>
      <c r="F574" s="148">
        <f t="shared" si="16"/>
        <v>39</v>
      </c>
      <c r="G574" s="292">
        <v>195000</v>
      </c>
      <c r="H574" s="243">
        <v>1683</v>
      </c>
      <c r="I574" s="245" t="s">
        <v>1480</v>
      </c>
      <c r="J574" s="243">
        <v>644</v>
      </c>
      <c r="K574" s="243">
        <v>3021000126</v>
      </c>
      <c r="L574" s="245" t="s">
        <v>1519</v>
      </c>
    </row>
    <row r="575" spans="1:12" ht="12.75">
      <c r="A575" s="90">
        <v>543</v>
      </c>
      <c r="B575" s="73"/>
      <c r="C575" s="291"/>
      <c r="D575" s="73"/>
      <c r="E575" s="295">
        <v>110.1309</v>
      </c>
      <c r="F575" s="148">
        <f t="shared" si="16"/>
        <v>111</v>
      </c>
      <c r="G575" s="292">
        <v>555000</v>
      </c>
      <c r="H575" s="243">
        <v>1682</v>
      </c>
      <c r="I575" s="245" t="s">
        <v>1480</v>
      </c>
      <c r="J575" s="243">
        <v>643</v>
      </c>
      <c r="K575" s="243">
        <v>3021000125</v>
      </c>
      <c r="L575" s="245" t="s">
        <v>1519</v>
      </c>
    </row>
    <row r="576" spans="1:12" ht="12.75">
      <c r="A576" s="73">
        <v>544</v>
      </c>
      <c r="B576" s="73"/>
      <c r="C576" s="291"/>
      <c r="D576" s="73"/>
      <c r="E576" s="295">
        <v>20.69</v>
      </c>
      <c r="F576" s="148">
        <f t="shared" si="16"/>
        <v>21</v>
      </c>
      <c r="G576" s="292">
        <v>105000</v>
      </c>
      <c r="H576" s="243">
        <v>3789</v>
      </c>
      <c r="I576" s="245" t="s">
        <v>1480</v>
      </c>
      <c r="J576" s="243">
        <v>925</v>
      </c>
      <c r="K576" s="243">
        <v>3147800029</v>
      </c>
      <c r="L576" s="245" t="s">
        <v>1519</v>
      </c>
    </row>
    <row r="577" spans="1:12" ht="12.75">
      <c r="A577" s="90">
        <v>545</v>
      </c>
      <c r="B577" s="73"/>
      <c r="C577" s="291"/>
      <c r="D577" s="73"/>
      <c r="E577" s="295">
        <v>7.83</v>
      </c>
      <c r="F577" s="148">
        <f t="shared" si="16"/>
        <v>8</v>
      </c>
      <c r="G577" s="292">
        <v>40000</v>
      </c>
      <c r="H577" s="243">
        <v>3790</v>
      </c>
      <c r="I577" s="245" t="s">
        <v>1480</v>
      </c>
      <c r="J577" s="243">
        <v>924</v>
      </c>
      <c r="K577" s="243">
        <v>3147800030</v>
      </c>
      <c r="L577" s="245" t="s">
        <v>1519</v>
      </c>
    </row>
    <row r="578" spans="1:12" ht="12.75">
      <c r="A578" s="73">
        <v>546</v>
      </c>
      <c r="B578" s="73"/>
      <c r="C578" s="291"/>
      <c r="D578" s="73"/>
      <c r="E578" s="295">
        <v>89.335499999999996</v>
      </c>
      <c r="F578" s="148">
        <f t="shared" si="16"/>
        <v>90</v>
      </c>
      <c r="G578" s="292">
        <v>450000</v>
      </c>
      <c r="H578" s="243">
        <v>1395</v>
      </c>
      <c r="I578" s="245" t="s">
        <v>1511</v>
      </c>
      <c r="J578" s="243">
        <v>723</v>
      </c>
      <c r="K578" s="243">
        <v>3029000074</v>
      </c>
      <c r="L578" s="245" t="s">
        <v>1519</v>
      </c>
    </row>
    <row r="579" spans="1:12" ht="12.75">
      <c r="A579" s="90">
        <v>547</v>
      </c>
      <c r="B579" s="73"/>
      <c r="C579" s="291"/>
      <c r="D579" s="73"/>
      <c r="E579" s="295">
        <v>45.219900000000003</v>
      </c>
      <c r="F579" s="148">
        <f t="shared" ref="F579:F582" si="17">ROUNDUP(E579,0)</f>
        <v>46</v>
      </c>
      <c r="G579" s="292">
        <v>230000</v>
      </c>
      <c r="H579" s="243">
        <v>1453</v>
      </c>
      <c r="I579" s="245" t="s">
        <v>1480</v>
      </c>
      <c r="J579" s="243">
        <v>663</v>
      </c>
      <c r="K579" s="243">
        <v>314470007</v>
      </c>
      <c r="L579" s="245" t="s">
        <v>1520</v>
      </c>
    </row>
    <row r="580" spans="1:12" ht="12.75">
      <c r="A580" s="73">
        <v>548</v>
      </c>
      <c r="B580" s="73"/>
      <c r="C580" s="291"/>
      <c r="D580" s="73"/>
      <c r="E580" s="295">
        <v>191.28559999999999</v>
      </c>
      <c r="F580" s="148">
        <f t="shared" si="17"/>
        <v>192</v>
      </c>
      <c r="G580" s="292">
        <v>960000</v>
      </c>
      <c r="H580" s="243">
        <v>1397</v>
      </c>
      <c r="I580" s="245" t="s">
        <v>1480</v>
      </c>
      <c r="J580" s="243">
        <v>725</v>
      </c>
      <c r="K580" s="243"/>
      <c r="L580" s="245" t="s">
        <v>1521</v>
      </c>
    </row>
    <row r="581" spans="1:12" ht="12.75">
      <c r="A581" s="90">
        <v>549</v>
      </c>
      <c r="B581" s="73"/>
      <c r="C581" s="291"/>
      <c r="D581" s="73"/>
      <c r="E581" s="295">
        <v>163.2884</v>
      </c>
      <c r="F581" s="148">
        <f t="shared" si="17"/>
        <v>164</v>
      </c>
      <c r="G581" s="292">
        <v>1640000</v>
      </c>
      <c r="H581" s="243">
        <v>1398</v>
      </c>
      <c r="I581" s="245" t="s">
        <v>1505</v>
      </c>
      <c r="J581" s="243">
        <v>726</v>
      </c>
      <c r="K581" s="243"/>
      <c r="L581" s="245" t="s">
        <v>1521</v>
      </c>
    </row>
    <row r="582" spans="1:12" ht="12.75">
      <c r="A582" s="73">
        <v>550</v>
      </c>
      <c r="B582" s="73"/>
      <c r="C582" s="291"/>
      <c r="D582" s="73"/>
      <c r="E582" s="295">
        <v>168.50059999999999</v>
      </c>
      <c r="F582" s="148">
        <f t="shared" si="17"/>
        <v>169</v>
      </c>
      <c r="G582" s="292">
        <v>1267500</v>
      </c>
      <c r="H582" s="243">
        <v>164</v>
      </c>
      <c r="I582" s="245" t="s">
        <v>1512</v>
      </c>
      <c r="J582" s="243">
        <v>645</v>
      </c>
      <c r="K582" s="243">
        <v>3021000127</v>
      </c>
      <c r="L582" s="245" t="s">
        <v>1522</v>
      </c>
    </row>
    <row r="583" spans="1:12" ht="15.75" thickBot="1">
      <c r="A583"/>
      <c r="B583"/>
      <c r="C583"/>
      <c r="D583" s="184" t="s">
        <v>1191</v>
      </c>
      <c r="E583" s="185">
        <f>SUM(E450:E582)</f>
        <v>20139.510099999996</v>
      </c>
      <c r="F583" s="185"/>
      <c r="G583" s="186">
        <f>SUM(G450:G582)</f>
        <v>181054500</v>
      </c>
      <c r="H583" s="322">
        <f>COUNTA(H450:H582)</f>
        <v>125</v>
      </c>
      <c r="I583"/>
      <c r="J583" s="322">
        <f>COUNTA(J450:J582)</f>
        <v>124</v>
      </c>
      <c r="K583"/>
      <c r="L583"/>
    </row>
    <row r="584" spans="1:12" s="222" customFormat="1" ht="15.75" thickBot="1">
      <c r="A584" s="16"/>
      <c r="B584" s="16"/>
      <c r="C584" s="16"/>
      <c r="D584" s="300"/>
      <c r="E584" s="323">
        <v>20139.5101</v>
      </c>
      <c r="F584" s="301"/>
      <c r="G584" s="324"/>
      <c r="H584" s="16"/>
      <c r="I584" s="16"/>
      <c r="J584" s="16"/>
      <c r="K584" s="16"/>
      <c r="L584" s="16"/>
    </row>
    <row r="585" spans="1:12" ht="16.5" thickBot="1">
      <c r="A585" s="441" t="s">
        <v>1556</v>
      </c>
      <c r="B585" s="441"/>
      <c r="C585" s="441"/>
      <c r="D585" s="441"/>
      <c r="E585" s="441"/>
      <c r="F585" s="441"/>
      <c r="G585" s="441"/>
      <c r="H585" s="441"/>
      <c r="I585" s="441"/>
      <c r="J585" s="441"/>
      <c r="K585" s="441"/>
      <c r="L585" s="441"/>
    </row>
    <row r="586" spans="1:12" ht="12" thickBot="1">
      <c r="A586" s="223" t="s">
        <v>0</v>
      </c>
      <c r="B586" s="223" t="s">
        <v>2</v>
      </c>
      <c r="C586" s="223" t="s">
        <v>1</v>
      </c>
      <c r="D586" s="223" t="s">
        <v>1247</v>
      </c>
      <c r="E586" s="223" t="s">
        <v>1008</v>
      </c>
      <c r="F586" s="223" t="s">
        <v>1009</v>
      </c>
      <c r="G586" s="223" t="s">
        <v>4</v>
      </c>
      <c r="H586" s="223" t="s">
        <v>274</v>
      </c>
      <c r="I586" s="224" t="s">
        <v>3</v>
      </c>
      <c r="J586" s="223" t="s">
        <v>5</v>
      </c>
      <c r="K586" s="224" t="s">
        <v>6</v>
      </c>
      <c r="L586" s="224" t="s">
        <v>7</v>
      </c>
    </row>
    <row r="587" spans="1:12" ht="12.75">
      <c r="A587" s="73"/>
      <c r="B587" s="73"/>
      <c r="C587" s="291"/>
      <c r="D587" s="73"/>
      <c r="E587" s="242">
        <v>22.719000000000001</v>
      </c>
      <c r="F587" s="148">
        <f>ROUNDUP(E587,0)</f>
        <v>23</v>
      </c>
      <c r="G587" s="292">
        <v>115000</v>
      </c>
      <c r="H587" s="242">
        <v>4565</v>
      </c>
      <c r="I587" s="244" t="s">
        <v>1528</v>
      </c>
      <c r="J587" s="242">
        <v>725</v>
      </c>
      <c r="K587" s="244">
        <v>3043800246</v>
      </c>
      <c r="L587" s="244" t="s">
        <v>1548</v>
      </c>
    </row>
    <row r="588" spans="1:12" ht="12.75">
      <c r="A588" s="90"/>
      <c r="B588" s="73"/>
      <c r="C588" s="291"/>
      <c r="D588" s="73"/>
      <c r="E588" s="242">
        <v>4.1980000000000004</v>
      </c>
      <c r="F588" s="148">
        <f t="shared" ref="F588:F651" si="18">ROUNDUP(E588,0)</f>
        <v>5</v>
      </c>
      <c r="G588" s="292">
        <v>25000</v>
      </c>
      <c r="H588" s="242">
        <v>4566</v>
      </c>
      <c r="I588" s="244" t="s">
        <v>1528</v>
      </c>
      <c r="J588" s="242">
        <v>724</v>
      </c>
      <c r="K588" s="244">
        <v>3043800247</v>
      </c>
      <c r="L588" s="244" t="s">
        <v>1548</v>
      </c>
    </row>
    <row r="589" spans="1:12" ht="12.75">
      <c r="A589" s="73"/>
      <c r="B589" s="73"/>
      <c r="C589" s="291"/>
      <c r="D589" s="73"/>
      <c r="E589" s="242">
        <v>20.337599999999998</v>
      </c>
      <c r="F589" s="148">
        <f t="shared" si="18"/>
        <v>21</v>
      </c>
      <c r="G589" s="292">
        <v>105000</v>
      </c>
      <c r="H589" s="242">
        <v>1687</v>
      </c>
      <c r="I589" s="244" t="s">
        <v>1529</v>
      </c>
      <c r="J589" s="242">
        <v>647</v>
      </c>
      <c r="K589" s="244">
        <v>3034300080</v>
      </c>
      <c r="L589" s="244" t="s">
        <v>1548</v>
      </c>
    </row>
    <row r="590" spans="1:12" ht="12.75">
      <c r="A590" s="90"/>
      <c r="B590" s="73"/>
      <c r="C590" s="291"/>
      <c r="D590" s="73"/>
      <c r="E590" s="242">
        <v>51.668500000000002</v>
      </c>
      <c r="F590" s="148">
        <f t="shared" si="18"/>
        <v>52</v>
      </c>
      <c r="G590" s="292">
        <v>260000</v>
      </c>
      <c r="H590" s="242">
        <v>1688</v>
      </c>
      <c r="I590" s="244" t="s">
        <v>1529</v>
      </c>
      <c r="J590" s="242">
        <v>648</v>
      </c>
      <c r="K590" s="244">
        <v>3034300081</v>
      </c>
      <c r="L590" s="244" t="s">
        <v>1548</v>
      </c>
    </row>
    <row r="591" spans="1:12" ht="12.75">
      <c r="A591" s="73"/>
      <c r="B591" s="73"/>
      <c r="C591" s="291"/>
      <c r="D591" s="73"/>
      <c r="E591" s="244">
        <v>85.655600000000007</v>
      </c>
      <c r="F591" s="148">
        <f t="shared" si="18"/>
        <v>86</v>
      </c>
      <c r="G591" s="292">
        <v>430000</v>
      </c>
      <c r="H591" s="244">
        <v>1694</v>
      </c>
      <c r="I591" s="244" t="s">
        <v>1530</v>
      </c>
      <c r="J591" s="244">
        <v>654</v>
      </c>
      <c r="K591" s="244">
        <v>3034300086</v>
      </c>
      <c r="L591" s="244" t="s">
        <v>1410</v>
      </c>
    </row>
    <row r="592" spans="1:12" ht="12.75">
      <c r="A592" s="90"/>
      <c r="B592" s="73"/>
      <c r="C592" s="291"/>
      <c r="D592" s="73"/>
      <c r="E592" s="242">
        <v>22.017299999999999</v>
      </c>
      <c r="F592" s="148">
        <f t="shared" si="18"/>
        <v>23</v>
      </c>
      <c r="G592" s="292">
        <v>115000</v>
      </c>
      <c r="H592" s="242">
        <v>1541</v>
      </c>
      <c r="I592" s="244" t="s">
        <v>1529</v>
      </c>
      <c r="J592" s="242">
        <v>1731</v>
      </c>
      <c r="K592" s="244">
        <v>3017800004</v>
      </c>
      <c r="L592" s="244" t="s">
        <v>1548</v>
      </c>
    </row>
    <row r="593" spans="1:12" ht="12.75">
      <c r="A593" s="73"/>
      <c r="B593" s="73"/>
      <c r="C593" s="291"/>
      <c r="D593" s="73"/>
      <c r="E593" s="242">
        <v>16.298200000000001</v>
      </c>
      <c r="F593" s="148">
        <f t="shared" si="18"/>
        <v>17</v>
      </c>
      <c r="G593" s="292">
        <v>85000</v>
      </c>
      <c r="H593" s="242">
        <v>1543</v>
      </c>
      <c r="I593" s="244" t="s">
        <v>1529</v>
      </c>
      <c r="J593" s="242">
        <v>1733</v>
      </c>
      <c r="K593" s="244">
        <v>3017800005</v>
      </c>
      <c r="L593" s="244" t="s">
        <v>1548</v>
      </c>
    </row>
    <row r="594" spans="1:12" ht="12.75">
      <c r="A594" s="90"/>
      <c r="B594" s="73"/>
      <c r="C594" s="291"/>
      <c r="D594" s="73"/>
      <c r="E594" s="242">
        <v>18.788599999999999</v>
      </c>
      <c r="F594" s="148">
        <f t="shared" si="18"/>
        <v>19</v>
      </c>
      <c r="G594" s="292">
        <v>95000</v>
      </c>
      <c r="H594" s="242">
        <v>1544</v>
      </c>
      <c r="I594" s="244" t="s">
        <v>1529</v>
      </c>
      <c r="J594" s="242">
        <v>1734</v>
      </c>
      <c r="K594" s="244">
        <v>3017800006</v>
      </c>
      <c r="L594" s="244" t="s">
        <v>1548</v>
      </c>
    </row>
    <row r="595" spans="1:12" ht="12.75">
      <c r="A595" s="73"/>
      <c r="B595" s="73"/>
      <c r="C595" s="291"/>
      <c r="D595" s="73"/>
      <c r="E595" s="242">
        <v>10.6416</v>
      </c>
      <c r="F595" s="148">
        <f t="shared" si="18"/>
        <v>11</v>
      </c>
      <c r="G595" s="292">
        <v>55000</v>
      </c>
      <c r="H595" s="242">
        <v>1546</v>
      </c>
      <c r="I595" s="244" t="s">
        <v>1529</v>
      </c>
      <c r="J595" s="242">
        <v>1735</v>
      </c>
      <c r="K595" s="244">
        <v>3017800007</v>
      </c>
      <c r="L595" s="244" t="s">
        <v>1548</v>
      </c>
    </row>
    <row r="596" spans="1:12" ht="12.75">
      <c r="A596" s="90"/>
      <c r="B596" s="73"/>
      <c r="C596" s="291"/>
      <c r="D596" s="73"/>
      <c r="E596" s="242">
        <v>13.830500000000001</v>
      </c>
      <c r="F596" s="148">
        <f t="shared" si="18"/>
        <v>14</v>
      </c>
      <c r="G596" s="292">
        <v>70000</v>
      </c>
      <c r="H596" s="242">
        <v>4539</v>
      </c>
      <c r="I596" s="244" t="s">
        <v>1529</v>
      </c>
      <c r="J596" s="242">
        <v>1711</v>
      </c>
      <c r="K596" s="244">
        <v>3017900053</v>
      </c>
      <c r="L596" s="244" t="s">
        <v>1549</v>
      </c>
    </row>
    <row r="597" spans="1:12" ht="12.75">
      <c r="A597" s="73"/>
      <c r="B597" s="73"/>
      <c r="C597" s="291"/>
      <c r="D597" s="73"/>
      <c r="E597" s="242">
        <v>148.96879999999999</v>
      </c>
      <c r="F597" s="148">
        <f t="shared" si="18"/>
        <v>149</v>
      </c>
      <c r="G597" s="292">
        <v>745000</v>
      </c>
      <c r="H597" s="245">
        <v>4540</v>
      </c>
      <c r="I597" s="244" t="s">
        <v>1529</v>
      </c>
      <c r="J597" s="242">
        <v>1712</v>
      </c>
      <c r="K597" s="245">
        <v>3017900054</v>
      </c>
      <c r="L597" s="244" t="s">
        <v>1549</v>
      </c>
    </row>
    <row r="598" spans="1:12" ht="12.75">
      <c r="A598" s="90"/>
      <c r="B598" s="73"/>
      <c r="C598" s="291"/>
      <c r="D598" s="73"/>
      <c r="E598" s="242">
        <v>8.7379999999999995</v>
      </c>
      <c r="F598" s="148">
        <f t="shared" si="18"/>
        <v>9</v>
      </c>
      <c r="G598" s="292">
        <v>45000</v>
      </c>
      <c r="H598" s="245">
        <v>3194</v>
      </c>
      <c r="I598" s="244" t="s">
        <v>1531</v>
      </c>
      <c r="J598" s="242">
        <v>1301</v>
      </c>
      <c r="K598" s="244">
        <v>3039200088</v>
      </c>
      <c r="L598" s="244" t="s">
        <v>1549</v>
      </c>
    </row>
    <row r="599" spans="1:12" ht="12.75">
      <c r="A599" s="73"/>
      <c r="B599" s="73"/>
      <c r="C599" s="291"/>
      <c r="D599" s="73"/>
      <c r="E599" s="242">
        <v>6.1890000000000001</v>
      </c>
      <c r="F599" s="148">
        <f t="shared" si="18"/>
        <v>7</v>
      </c>
      <c r="G599" s="292">
        <v>35000</v>
      </c>
      <c r="H599" s="245">
        <v>3195</v>
      </c>
      <c r="I599" s="244" t="s">
        <v>1532</v>
      </c>
      <c r="J599" s="242">
        <v>1302</v>
      </c>
      <c r="K599" s="244">
        <v>3009200089</v>
      </c>
      <c r="L599" s="244" t="s">
        <v>1549</v>
      </c>
    </row>
    <row r="600" spans="1:12" ht="12.75">
      <c r="A600" s="90"/>
      <c r="B600" s="73"/>
      <c r="C600" s="291"/>
      <c r="D600" s="73"/>
      <c r="E600" s="242">
        <v>38.651000000000003</v>
      </c>
      <c r="F600" s="148">
        <f t="shared" si="18"/>
        <v>39</v>
      </c>
      <c r="G600" s="292">
        <v>195000</v>
      </c>
      <c r="H600" s="245">
        <v>3198</v>
      </c>
      <c r="I600" s="244" t="s">
        <v>1532</v>
      </c>
      <c r="J600" s="242">
        <v>1018</v>
      </c>
      <c r="K600" s="244">
        <v>3039200090</v>
      </c>
      <c r="L600" s="244" t="s">
        <v>1549</v>
      </c>
    </row>
    <row r="601" spans="1:12" ht="12.75">
      <c r="A601" s="73"/>
      <c r="B601" s="73"/>
      <c r="C601" s="291"/>
      <c r="D601" s="73"/>
      <c r="E601" s="242">
        <v>7.78</v>
      </c>
      <c r="F601" s="148">
        <f t="shared" si="18"/>
        <v>8</v>
      </c>
      <c r="G601" s="292">
        <v>40000</v>
      </c>
      <c r="H601" s="245">
        <v>1210</v>
      </c>
      <c r="I601" s="244" t="s">
        <v>1532</v>
      </c>
      <c r="J601" s="242">
        <v>3939</v>
      </c>
      <c r="K601" s="244">
        <v>3020900152</v>
      </c>
      <c r="L601" s="244" t="s">
        <v>1549</v>
      </c>
    </row>
    <row r="602" spans="1:12" ht="12.75">
      <c r="A602" s="90"/>
      <c r="B602" s="73"/>
      <c r="C602" s="291"/>
      <c r="D602" s="73"/>
      <c r="E602" s="242">
        <v>23.9893</v>
      </c>
      <c r="F602" s="148">
        <f t="shared" si="18"/>
        <v>24</v>
      </c>
      <c r="G602" s="292">
        <v>120000</v>
      </c>
      <c r="H602" s="245">
        <v>1661</v>
      </c>
      <c r="I602" s="244" t="s">
        <v>1529</v>
      </c>
      <c r="J602" s="242">
        <v>681</v>
      </c>
      <c r="K602" s="244">
        <v>3147400016</v>
      </c>
      <c r="L602" s="244" t="s">
        <v>1550</v>
      </c>
    </row>
    <row r="603" spans="1:12" ht="12.75">
      <c r="A603" s="73"/>
      <c r="B603" s="73"/>
      <c r="C603" s="291"/>
      <c r="D603" s="73"/>
      <c r="E603" s="242">
        <v>141.17779999999999</v>
      </c>
      <c r="F603" s="148">
        <f t="shared" si="18"/>
        <v>142</v>
      </c>
      <c r="G603" s="292">
        <v>1420000</v>
      </c>
      <c r="H603" s="245">
        <v>1662</v>
      </c>
      <c r="I603" s="244" t="s">
        <v>1529</v>
      </c>
      <c r="J603" s="242">
        <v>682</v>
      </c>
      <c r="K603" s="244">
        <v>3147400017</v>
      </c>
      <c r="L603" s="244" t="s">
        <v>1550</v>
      </c>
    </row>
    <row r="604" spans="1:12" ht="12.75">
      <c r="A604" s="90"/>
      <c r="B604" s="73"/>
      <c r="C604" s="291"/>
      <c r="D604" s="73"/>
      <c r="E604" s="242">
        <v>8.4626000000000001</v>
      </c>
      <c r="F604" s="148">
        <f t="shared" si="18"/>
        <v>9</v>
      </c>
      <c r="G604" s="292">
        <v>45000</v>
      </c>
      <c r="H604" s="404">
        <v>1457</v>
      </c>
      <c r="I604" s="244" t="s">
        <v>1533</v>
      </c>
      <c r="J604" s="245">
        <v>667</v>
      </c>
      <c r="K604" s="244">
        <v>3147900046</v>
      </c>
      <c r="L604" s="244" t="s">
        <v>1551</v>
      </c>
    </row>
    <row r="605" spans="1:12" ht="12.75">
      <c r="A605" s="73"/>
      <c r="B605" s="73"/>
      <c r="C605" s="291"/>
      <c r="D605" s="73"/>
      <c r="E605" s="242">
        <v>17.5075</v>
      </c>
      <c r="F605" s="148">
        <f t="shared" si="18"/>
        <v>18</v>
      </c>
      <c r="G605" s="292">
        <v>90000</v>
      </c>
      <c r="H605" s="405"/>
      <c r="I605" s="244" t="s">
        <v>1533</v>
      </c>
      <c r="J605" s="245">
        <v>666</v>
      </c>
      <c r="K605" s="244">
        <v>3147900046</v>
      </c>
      <c r="L605" s="244" t="s">
        <v>1551</v>
      </c>
    </row>
    <row r="606" spans="1:12" ht="12.75">
      <c r="A606" s="90"/>
      <c r="B606" s="73"/>
      <c r="C606" s="291"/>
      <c r="D606" s="73"/>
      <c r="E606" s="242">
        <v>22.956399999999999</v>
      </c>
      <c r="F606" s="148">
        <f t="shared" si="18"/>
        <v>23</v>
      </c>
      <c r="G606" s="292">
        <v>115000</v>
      </c>
      <c r="H606" s="298">
        <v>1458</v>
      </c>
      <c r="I606" s="244" t="s">
        <v>1533</v>
      </c>
      <c r="J606" s="245">
        <v>668</v>
      </c>
      <c r="K606" s="244">
        <v>3147900048</v>
      </c>
      <c r="L606" s="244" t="s">
        <v>1551</v>
      </c>
    </row>
    <row r="607" spans="1:12" ht="12.75">
      <c r="A607" s="73"/>
      <c r="B607" s="73"/>
      <c r="C607" s="291"/>
      <c r="D607" s="73"/>
      <c r="E607" s="242">
        <v>8.4641999999999999</v>
      </c>
      <c r="F607" s="148">
        <f t="shared" si="18"/>
        <v>9</v>
      </c>
      <c r="G607" s="292">
        <v>45000</v>
      </c>
      <c r="H607" s="404">
        <v>1455</v>
      </c>
      <c r="I607" s="244" t="s">
        <v>1533</v>
      </c>
      <c r="J607" s="404">
        <v>664</v>
      </c>
      <c r="K607" s="244">
        <v>314790051</v>
      </c>
      <c r="L607" s="244" t="s">
        <v>1551</v>
      </c>
    </row>
    <row r="608" spans="1:12" ht="12.75">
      <c r="A608" s="90"/>
      <c r="B608" s="73"/>
      <c r="C608" s="291"/>
      <c r="D608" s="73"/>
      <c r="E608" s="242">
        <v>237.1473</v>
      </c>
      <c r="F608" s="148">
        <f t="shared" si="18"/>
        <v>238</v>
      </c>
      <c r="G608" s="292">
        <v>1785000</v>
      </c>
      <c r="H608" s="405"/>
      <c r="I608" s="244" t="s">
        <v>1534</v>
      </c>
      <c r="J608" s="405"/>
      <c r="K608" s="244">
        <v>314790050</v>
      </c>
      <c r="L608" s="244" t="s">
        <v>1551</v>
      </c>
    </row>
    <row r="609" spans="1:12" ht="12.75">
      <c r="A609" s="73"/>
      <c r="B609" s="73"/>
      <c r="C609" s="291"/>
      <c r="D609" s="73"/>
      <c r="E609" s="242">
        <v>24.716100000000001</v>
      </c>
      <c r="F609" s="148">
        <f t="shared" si="18"/>
        <v>25</v>
      </c>
      <c r="G609" s="292">
        <v>187500</v>
      </c>
      <c r="H609" s="245">
        <v>1547</v>
      </c>
      <c r="I609" s="245" t="s">
        <v>1535</v>
      </c>
      <c r="J609" s="245">
        <v>1736</v>
      </c>
      <c r="K609" s="245">
        <v>3017800008</v>
      </c>
      <c r="L609" s="245" t="s">
        <v>1410</v>
      </c>
    </row>
    <row r="610" spans="1:12" ht="12.75">
      <c r="A610" s="90"/>
      <c r="B610" s="73"/>
      <c r="C610" s="291"/>
      <c r="D610" s="73"/>
      <c r="E610" s="242">
        <v>19.460899999999999</v>
      </c>
      <c r="F610" s="148">
        <f t="shared" si="18"/>
        <v>20</v>
      </c>
      <c r="G610" s="292">
        <v>150000</v>
      </c>
      <c r="H610" s="245">
        <v>1548</v>
      </c>
      <c r="I610" s="245" t="s">
        <v>1535</v>
      </c>
      <c r="J610" s="245">
        <v>1737</v>
      </c>
      <c r="K610" s="245">
        <v>3017800009</v>
      </c>
      <c r="L610" s="245" t="s">
        <v>1410</v>
      </c>
    </row>
    <row r="611" spans="1:12" ht="12.75">
      <c r="A611" s="73"/>
      <c r="B611" s="73"/>
      <c r="C611" s="291"/>
      <c r="D611" s="73"/>
      <c r="E611" s="242">
        <v>5.9223999999999997</v>
      </c>
      <c r="F611" s="148">
        <f t="shared" si="18"/>
        <v>6</v>
      </c>
      <c r="G611" s="292">
        <v>30000</v>
      </c>
      <c r="H611" s="245">
        <v>1549</v>
      </c>
      <c r="I611" s="245" t="s">
        <v>1530</v>
      </c>
      <c r="J611" s="245">
        <v>1738</v>
      </c>
      <c r="K611" s="245">
        <v>3017800010</v>
      </c>
      <c r="L611" s="245" t="s">
        <v>1410</v>
      </c>
    </row>
    <row r="612" spans="1:12" ht="12.75">
      <c r="A612" s="90"/>
      <c r="B612" s="73"/>
      <c r="C612" s="291"/>
      <c r="D612" s="73"/>
      <c r="E612" s="242">
        <v>11.2818</v>
      </c>
      <c r="F612" s="148">
        <f t="shared" si="18"/>
        <v>12</v>
      </c>
      <c r="G612" s="292">
        <v>60000</v>
      </c>
      <c r="H612" s="245">
        <v>1211</v>
      </c>
      <c r="I612" s="245" t="s">
        <v>1530</v>
      </c>
      <c r="J612" s="245">
        <v>761</v>
      </c>
      <c r="K612" s="245">
        <v>3020900153</v>
      </c>
      <c r="L612" s="245" t="s">
        <v>1410</v>
      </c>
    </row>
    <row r="613" spans="1:12" ht="12.75">
      <c r="A613" s="73"/>
      <c r="B613" s="73"/>
      <c r="C613" s="291"/>
      <c r="D613" s="73"/>
      <c r="E613" s="242">
        <v>7.1112000000000002</v>
      </c>
      <c r="F613" s="148">
        <f t="shared" si="18"/>
        <v>8</v>
      </c>
      <c r="G613" s="292">
        <v>40000</v>
      </c>
      <c r="H613" s="245">
        <v>1701</v>
      </c>
      <c r="I613" s="245" t="s">
        <v>1530</v>
      </c>
      <c r="J613" s="245">
        <v>762</v>
      </c>
      <c r="K613" s="245">
        <v>3020900154</v>
      </c>
      <c r="L613" s="245" t="s">
        <v>1410</v>
      </c>
    </row>
    <row r="614" spans="1:12" ht="12.75">
      <c r="A614" s="90"/>
      <c r="B614" s="73"/>
      <c r="C614" s="291"/>
      <c r="D614" s="73"/>
      <c r="E614" s="242">
        <v>20.6264</v>
      </c>
      <c r="F614" s="148">
        <f t="shared" si="18"/>
        <v>21</v>
      </c>
      <c r="G614" s="292">
        <v>105000</v>
      </c>
      <c r="H614" s="245">
        <v>1703</v>
      </c>
      <c r="I614" s="245" t="s">
        <v>1530</v>
      </c>
      <c r="J614" s="245">
        <v>763</v>
      </c>
      <c r="K614" s="245">
        <v>3020900155</v>
      </c>
      <c r="L614" s="245" t="s">
        <v>1410</v>
      </c>
    </row>
    <row r="615" spans="1:12" ht="12.75">
      <c r="A615" s="73"/>
      <c r="B615" s="73"/>
      <c r="C615" s="291"/>
      <c r="D615" s="73"/>
      <c r="E615" s="420">
        <v>65.242999999999995</v>
      </c>
      <c r="F615" s="148">
        <f t="shared" si="18"/>
        <v>66</v>
      </c>
      <c r="G615" s="292">
        <v>330000</v>
      </c>
      <c r="H615" s="404">
        <v>1704</v>
      </c>
      <c r="I615" s="245" t="s">
        <v>1530</v>
      </c>
      <c r="J615" s="245">
        <v>764</v>
      </c>
      <c r="K615" s="245">
        <v>3020900156</v>
      </c>
      <c r="L615" s="245" t="s">
        <v>1410</v>
      </c>
    </row>
    <row r="616" spans="1:12" ht="12.75">
      <c r="A616" s="90"/>
      <c r="B616" s="73"/>
      <c r="C616" s="291"/>
      <c r="D616" s="73"/>
      <c r="E616" s="421"/>
      <c r="F616" s="148">
        <f t="shared" si="18"/>
        <v>0</v>
      </c>
      <c r="G616" s="292"/>
      <c r="H616" s="405"/>
      <c r="I616" s="245" t="s">
        <v>1530</v>
      </c>
      <c r="J616" s="245">
        <v>765</v>
      </c>
      <c r="K616" s="245">
        <v>3020900156</v>
      </c>
      <c r="L616" s="245" t="s">
        <v>1410</v>
      </c>
    </row>
    <row r="617" spans="1:12" ht="12.75">
      <c r="A617" s="73"/>
      <c r="B617" s="73"/>
      <c r="C617" s="291"/>
      <c r="D617" s="73"/>
      <c r="E617" s="242">
        <v>6.1189999999999998</v>
      </c>
      <c r="F617" s="148">
        <f t="shared" si="18"/>
        <v>7</v>
      </c>
      <c r="G617" s="292">
        <v>35000</v>
      </c>
      <c r="H617" s="245">
        <v>2900</v>
      </c>
      <c r="I617" s="245" t="s">
        <v>1530</v>
      </c>
      <c r="J617" s="245">
        <v>728</v>
      </c>
      <c r="K617" s="245">
        <v>3043800248</v>
      </c>
      <c r="L617" s="245" t="s">
        <v>1410</v>
      </c>
    </row>
    <row r="618" spans="1:12" ht="12.75">
      <c r="A618" s="90"/>
      <c r="B618" s="73"/>
      <c r="C618" s="291"/>
      <c r="D618" s="73"/>
      <c r="E618" s="242">
        <v>6.6660000000000004</v>
      </c>
      <c r="F618" s="148">
        <f t="shared" si="18"/>
        <v>7</v>
      </c>
      <c r="G618" s="292">
        <v>35000</v>
      </c>
      <c r="H618" s="245">
        <v>4567</v>
      </c>
      <c r="I618" s="245" t="s">
        <v>1530</v>
      </c>
      <c r="J618" s="245">
        <v>729</v>
      </c>
      <c r="K618" s="245">
        <v>3043800249</v>
      </c>
      <c r="L618" s="245" t="s">
        <v>1410</v>
      </c>
    </row>
    <row r="619" spans="1:12" ht="12.75">
      <c r="A619" s="73"/>
      <c r="B619" s="73"/>
      <c r="C619" s="291"/>
      <c r="D619" s="73"/>
      <c r="E619" s="242">
        <v>10.031000000000001</v>
      </c>
      <c r="F619" s="148">
        <f t="shared" si="18"/>
        <v>11</v>
      </c>
      <c r="G619" s="292">
        <v>55000</v>
      </c>
      <c r="H619" s="245">
        <v>4568</v>
      </c>
      <c r="I619" s="245" t="s">
        <v>1530</v>
      </c>
      <c r="J619" s="245">
        <v>730</v>
      </c>
      <c r="K619" s="245">
        <v>3043800250</v>
      </c>
      <c r="L619" s="245" t="s">
        <v>1410</v>
      </c>
    </row>
    <row r="620" spans="1:12" ht="12.75">
      <c r="A620" s="90"/>
      <c r="B620" s="73"/>
      <c r="C620" s="291"/>
      <c r="D620" s="73"/>
      <c r="E620" s="242">
        <v>97.663700000000006</v>
      </c>
      <c r="F620" s="148">
        <f t="shared" si="18"/>
        <v>98</v>
      </c>
      <c r="G620" s="292">
        <v>490000</v>
      </c>
      <c r="H620" s="245">
        <v>1459</v>
      </c>
      <c r="I620" s="245" t="s">
        <v>1533</v>
      </c>
      <c r="J620" s="245">
        <v>669</v>
      </c>
      <c r="K620" s="245">
        <v>3147900052</v>
      </c>
      <c r="L620" s="245" t="s">
        <v>1513</v>
      </c>
    </row>
    <row r="621" spans="1:12" ht="12.75">
      <c r="A621" s="73"/>
      <c r="B621" s="73"/>
      <c r="C621" s="291"/>
      <c r="D621" s="73"/>
      <c r="E621" s="242">
        <v>22</v>
      </c>
      <c r="F621" s="148">
        <f t="shared" si="18"/>
        <v>22</v>
      </c>
      <c r="G621" s="292">
        <v>110000</v>
      </c>
      <c r="H621" s="245">
        <v>1460</v>
      </c>
      <c r="I621" s="245" t="s">
        <v>1533</v>
      </c>
      <c r="J621" s="298">
        <v>670</v>
      </c>
      <c r="K621" s="245">
        <v>3147900053</v>
      </c>
      <c r="L621" s="245" t="s">
        <v>1513</v>
      </c>
    </row>
    <row r="622" spans="1:12" ht="12.75">
      <c r="A622" s="90"/>
      <c r="B622" s="73"/>
      <c r="C622" s="291"/>
      <c r="D622" s="73"/>
      <c r="E622" s="242">
        <v>52.755899999999997</v>
      </c>
      <c r="F622" s="148">
        <f t="shared" si="18"/>
        <v>53</v>
      </c>
      <c r="G622" s="292">
        <v>265000</v>
      </c>
      <c r="H622" s="245">
        <v>1461</v>
      </c>
      <c r="I622" s="245" t="s">
        <v>1533</v>
      </c>
      <c r="J622" s="298">
        <v>671</v>
      </c>
      <c r="K622" s="245">
        <v>3147900054</v>
      </c>
      <c r="L622" s="245" t="s">
        <v>1513</v>
      </c>
    </row>
    <row r="623" spans="1:12" ht="12.75">
      <c r="A623" s="73"/>
      <c r="B623" s="73"/>
      <c r="C623" s="291"/>
      <c r="D623" s="73"/>
      <c r="E623" s="242">
        <v>60.061799999999998</v>
      </c>
      <c r="F623" s="148">
        <f t="shared" si="18"/>
        <v>61</v>
      </c>
      <c r="G623" s="292">
        <v>305000</v>
      </c>
      <c r="H623" s="404">
        <v>1462</v>
      </c>
      <c r="I623" s="245" t="s">
        <v>1533</v>
      </c>
      <c r="J623" s="298">
        <v>674</v>
      </c>
      <c r="K623" s="245">
        <v>3147900055</v>
      </c>
      <c r="L623" s="245" t="s">
        <v>1513</v>
      </c>
    </row>
    <row r="624" spans="1:12" ht="12.75">
      <c r="A624" s="90"/>
      <c r="B624" s="73"/>
      <c r="C624" s="291"/>
      <c r="D624" s="73"/>
      <c r="E624" s="242">
        <v>66.076599999999999</v>
      </c>
      <c r="F624" s="148">
        <f t="shared" si="18"/>
        <v>67</v>
      </c>
      <c r="G624" s="292">
        <v>335000</v>
      </c>
      <c r="H624" s="412"/>
      <c r="I624" s="245" t="s">
        <v>1533</v>
      </c>
      <c r="J624" s="298">
        <v>673</v>
      </c>
      <c r="K624" s="245">
        <v>3147900055</v>
      </c>
      <c r="L624" s="245" t="s">
        <v>1513</v>
      </c>
    </row>
    <row r="625" spans="1:12" ht="12.75">
      <c r="A625" s="73"/>
      <c r="B625" s="73"/>
      <c r="C625" s="291"/>
      <c r="D625" s="73"/>
      <c r="E625" s="242">
        <v>34.315100000000001</v>
      </c>
      <c r="F625" s="148">
        <f t="shared" si="18"/>
        <v>35</v>
      </c>
      <c r="G625" s="292">
        <v>175000</v>
      </c>
      <c r="H625" s="405"/>
      <c r="I625" s="245" t="s">
        <v>1533</v>
      </c>
      <c r="J625" s="298">
        <v>672</v>
      </c>
      <c r="K625" s="245">
        <v>3147900055</v>
      </c>
      <c r="L625" s="245" t="s">
        <v>1513</v>
      </c>
    </row>
    <row r="626" spans="1:12" ht="12.75">
      <c r="A626" s="90"/>
      <c r="B626" s="73"/>
      <c r="C626" s="291"/>
      <c r="D626" s="73"/>
      <c r="E626" s="242">
        <v>12.9076</v>
      </c>
      <c r="F626" s="148">
        <f t="shared" si="18"/>
        <v>13</v>
      </c>
      <c r="G626" s="292">
        <v>65000</v>
      </c>
      <c r="H626" s="302">
        <v>4541</v>
      </c>
      <c r="I626" s="245" t="s">
        <v>1533</v>
      </c>
      <c r="J626" s="298">
        <v>1713</v>
      </c>
      <c r="K626" s="245">
        <v>3017900055</v>
      </c>
      <c r="L626" s="245" t="s">
        <v>1513</v>
      </c>
    </row>
    <row r="627" spans="1:12" ht="12.75">
      <c r="A627" s="73"/>
      <c r="B627" s="73"/>
      <c r="C627" s="291"/>
      <c r="D627" s="73"/>
      <c r="E627" s="242">
        <v>15.1158</v>
      </c>
      <c r="F627" s="148">
        <f t="shared" si="18"/>
        <v>16</v>
      </c>
      <c r="G627" s="292">
        <v>80000</v>
      </c>
      <c r="H627" s="302">
        <v>4543</v>
      </c>
      <c r="I627" s="245" t="s">
        <v>1533</v>
      </c>
      <c r="J627" s="298">
        <v>1715</v>
      </c>
      <c r="K627" s="245">
        <v>3017900056</v>
      </c>
      <c r="L627" s="245" t="s">
        <v>1513</v>
      </c>
    </row>
    <row r="628" spans="1:12" ht="12.75">
      <c r="A628" s="90"/>
      <c r="B628" s="73"/>
      <c r="C628" s="291"/>
      <c r="D628" s="73"/>
      <c r="E628" s="242">
        <v>20.602699999999999</v>
      </c>
      <c r="F628" s="148">
        <f t="shared" si="18"/>
        <v>21</v>
      </c>
      <c r="G628" s="292">
        <v>105000</v>
      </c>
      <c r="H628" s="302">
        <v>4544</v>
      </c>
      <c r="I628" s="245" t="s">
        <v>1533</v>
      </c>
      <c r="J628" s="298">
        <v>1716</v>
      </c>
      <c r="K628" s="245">
        <v>3017900057</v>
      </c>
      <c r="L628" s="245" t="s">
        <v>1513</v>
      </c>
    </row>
    <row r="629" spans="1:12" ht="12.75">
      <c r="A629" s="73"/>
      <c r="B629" s="73"/>
      <c r="C629" s="291"/>
      <c r="D629" s="73"/>
      <c r="E629" s="242">
        <v>768.76089999999999</v>
      </c>
      <c r="F629" s="148">
        <f t="shared" si="18"/>
        <v>769</v>
      </c>
      <c r="G629" s="292">
        <v>7690000</v>
      </c>
      <c r="H629" s="302">
        <v>1664</v>
      </c>
      <c r="I629" s="245" t="s">
        <v>1536</v>
      </c>
      <c r="J629" s="298">
        <v>683</v>
      </c>
      <c r="K629" s="245">
        <v>3147400018</v>
      </c>
      <c r="L629" s="245" t="s">
        <v>1513</v>
      </c>
    </row>
    <row r="630" spans="1:12" ht="12.75">
      <c r="A630" s="90"/>
      <c r="B630" s="73"/>
      <c r="C630" s="291"/>
      <c r="D630" s="73"/>
      <c r="E630" s="242">
        <v>199.20140000000001</v>
      </c>
      <c r="F630" s="148">
        <f t="shared" si="18"/>
        <v>200</v>
      </c>
      <c r="G630" s="292">
        <v>2500000</v>
      </c>
      <c r="H630" s="302">
        <v>1671</v>
      </c>
      <c r="I630" s="245" t="s">
        <v>1537</v>
      </c>
      <c r="J630" s="298">
        <v>688</v>
      </c>
      <c r="K630" s="245"/>
      <c r="L630" s="245" t="s">
        <v>1513</v>
      </c>
    </row>
    <row r="631" spans="1:12" ht="12.75">
      <c r="A631" s="73"/>
      <c r="B631" s="73"/>
      <c r="C631" s="291"/>
      <c r="D631" s="73"/>
      <c r="E631" s="242">
        <v>131.53579999999999</v>
      </c>
      <c r="F631" s="148">
        <f t="shared" si="18"/>
        <v>132</v>
      </c>
      <c r="G631" s="292">
        <v>1650000</v>
      </c>
      <c r="H631" s="302">
        <v>1672</v>
      </c>
      <c r="I631" s="245" t="s">
        <v>1537</v>
      </c>
      <c r="J631" s="298">
        <v>689</v>
      </c>
      <c r="K631" s="245"/>
      <c r="L631" s="245" t="s">
        <v>1513</v>
      </c>
    </row>
    <row r="632" spans="1:12" ht="12.75">
      <c r="A632" s="90"/>
      <c r="B632" s="73"/>
      <c r="C632" s="291"/>
      <c r="D632" s="73"/>
      <c r="E632" s="242">
        <v>283.733</v>
      </c>
      <c r="F632" s="148">
        <f t="shared" si="18"/>
        <v>284</v>
      </c>
      <c r="G632" s="292">
        <v>3550000</v>
      </c>
      <c r="H632" s="302">
        <v>1673</v>
      </c>
      <c r="I632" s="245" t="s">
        <v>1537</v>
      </c>
      <c r="J632" s="298">
        <v>690</v>
      </c>
      <c r="K632" s="245"/>
      <c r="L632" s="245" t="s">
        <v>1513</v>
      </c>
    </row>
    <row r="633" spans="1:12" ht="12.75">
      <c r="A633" s="73"/>
      <c r="B633" s="73"/>
      <c r="C633" s="291"/>
      <c r="D633" s="73"/>
      <c r="E633" s="242">
        <v>36.141599999999997</v>
      </c>
      <c r="F633" s="148">
        <f t="shared" si="18"/>
        <v>37</v>
      </c>
      <c r="G633" s="292">
        <v>185000</v>
      </c>
      <c r="H633" s="302">
        <v>1667</v>
      </c>
      <c r="I633" s="245" t="s">
        <v>1538</v>
      </c>
      <c r="J633" s="298">
        <v>684</v>
      </c>
      <c r="K633" s="245">
        <v>3147400020</v>
      </c>
      <c r="L633" s="245" t="s">
        <v>1513</v>
      </c>
    </row>
    <row r="634" spans="1:12" ht="12.75">
      <c r="A634" s="90"/>
      <c r="B634" s="73"/>
      <c r="C634" s="291"/>
      <c r="D634" s="73"/>
      <c r="E634" s="242">
        <v>19.801500000000001</v>
      </c>
      <c r="F634" s="148">
        <f t="shared" si="18"/>
        <v>20</v>
      </c>
      <c r="G634" s="292">
        <v>100000</v>
      </c>
      <c r="H634" s="245">
        <v>1669</v>
      </c>
      <c r="I634" s="245" t="s">
        <v>1538</v>
      </c>
      <c r="J634" s="298">
        <v>686</v>
      </c>
      <c r="K634" s="245">
        <v>3147400021</v>
      </c>
      <c r="L634" s="245" t="s">
        <v>1513</v>
      </c>
    </row>
    <row r="635" spans="1:12" ht="12.75">
      <c r="A635" s="73"/>
      <c r="B635" s="73"/>
      <c r="C635" s="291"/>
      <c r="D635" s="73"/>
      <c r="E635" s="242">
        <v>46.469499999999996</v>
      </c>
      <c r="F635" s="148">
        <f t="shared" si="18"/>
        <v>47</v>
      </c>
      <c r="G635" s="292">
        <v>235000</v>
      </c>
      <c r="H635" s="245">
        <v>1668</v>
      </c>
      <c r="I635" s="245" t="s">
        <v>1538</v>
      </c>
      <c r="J635" s="298">
        <v>685</v>
      </c>
      <c r="K635" s="245">
        <v>3147400022</v>
      </c>
      <c r="L635" s="245" t="s">
        <v>1513</v>
      </c>
    </row>
    <row r="636" spans="1:12" ht="12.75">
      <c r="A636" s="90"/>
      <c r="B636" s="73"/>
      <c r="C636" s="291"/>
      <c r="D636" s="73"/>
      <c r="E636" s="242">
        <v>41.398400000000002</v>
      </c>
      <c r="F636" s="148">
        <f t="shared" si="18"/>
        <v>42</v>
      </c>
      <c r="G636" s="292">
        <v>210000</v>
      </c>
      <c r="H636" s="245">
        <v>1670</v>
      </c>
      <c r="I636" s="245" t="s">
        <v>1538</v>
      </c>
      <c r="J636" s="298">
        <v>687</v>
      </c>
      <c r="K636" s="245">
        <v>3147400019</v>
      </c>
      <c r="L636" s="245" t="s">
        <v>1513</v>
      </c>
    </row>
    <row r="637" spans="1:12" ht="12.75">
      <c r="A637" s="73"/>
      <c r="B637" s="73"/>
      <c r="C637" s="291"/>
      <c r="D637" s="73"/>
      <c r="E637" s="242">
        <v>24.27</v>
      </c>
      <c r="F637" s="148">
        <f t="shared" si="18"/>
        <v>25</v>
      </c>
      <c r="G637" s="292">
        <v>125000</v>
      </c>
      <c r="H637" s="311">
        <v>3199</v>
      </c>
      <c r="I637" s="245" t="s">
        <v>1538</v>
      </c>
      <c r="J637" s="298">
        <v>1303</v>
      </c>
      <c r="K637" s="245">
        <v>3039200091</v>
      </c>
      <c r="L637" s="245" t="s">
        <v>1513</v>
      </c>
    </row>
    <row r="638" spans="1:12" ht="12.75">
      <c r="A638" s="90"/>
      <c r="B638" s="73"/>
      <c r="C638" s="291"/>
      <c r="D638" s="73"/>
      <c r="E638" s="242">
        <v>31.814</v>
      </c>
      <c r="F638" s="148">
        <f t="shared" si="18"/>
        <v>32</v>
      </c>
      <c r="G638" s="292">
        <v>160000</v>
      </c>
      <c r="H638" s="245">
        <v>3200</v>
      </c>
      <c r="I638" s="245" t="s">
        <v>1538</v>
      </c>
      <c r="J638" s="298">
        <v>1304</v>
      </c>
      <c r="K638" s="245">
        <v>3039200092</v>
      </c>
      <c r="L638" s="245" t="s">
        <v>1513</v>
      </c>
    </row>
    <row r="639" spans="1:12" ht="12.75">
      <c r="A639" s="73"/>
      <c r="B639" s="73"/>
      <c r="C639" s="291"/>
      <c r="D639" s="73"/>
      <c r="E639" s="242">
        <v>8.2051999999999996</v>
      </c>
      <c r="F639" s="148">
        <f t="shared" si="18"/>
        <v>9</v>
      </c>
      <c r="G639" s="292">
        <v>67500</v>
      </c>
      <c r="H639" s="245">
        <v>1643</v>
      </c>
      <c r="I639" s="245" t="s">
        <v>1535</v>
      </c>
      <c r="J639" s="245">
        <v>675</v>
      </c>
      <c r="K639" s="245">
        <v>314790056</v>
      </c>
      <c r="L639" s="245" t="s">
        <v>1410</v>
      </c>
    </row>
    <row r="640" spans="1:12" ht="12.75">
      <c r="A640" s="90"/>
      <c r="B640" s="73"/>
      <c r="C640" s="291"/>
      <c r="D640" s="73"/>
      <c r="E640" s="242">
        <v>23.612500000000001</v>
      </c>
      <c r="F640" s="148">
        <f t="shared" si="18"/>
        <v>24</v>
      </c>
      <c r="G640" s="292">
        <v>180000</v>
      </c>
      <c r="H640" s="245">
        <v>1644</v>
      </c>
      <c r="I640" s="245" t="s">
        <v>1535</v>
      </c>
      <c r="J640" s="245">
        <v>676</v>
      </c>
      <c r="K640" s="245">
        <v>314790057</v>
      </c>
      <c r="L640" s="245" t="s">
        <v>1410</v>
      </c>
    </row>
    <row r="641" spans="1:12" ht="12.75">
      <c r="A641" s="73"/>
      <c r="B641" s="73"/>
      <c r="C641" s="291"/>
      <c r="D641" s="73"/>
      <c r="E641" s="242">
        <v>16.497800000000002</v>
      </c>
      <c r="F641" s="148">
        <f t="shared" si="18"/>
        <v>17</v>
      </c>
      <c r="G641" s="292">
        <v>85000</v>
      </c>
      <c r="H641" s="245">
        <v>1645</v>
      </c>
      <c r="I641" s="245" t="s">
        <v>1530</v>
      </c>
      <c r="J641" s="245">
        <v>677</v>
      </c>
      <c r="K641" s="245">
        <v>314790059</v>
      </c>
      <c r="L641" s="245" t="s">
        <v>1410</v>
      </c>
    </row>
    <row r="642" spans="1:12" ht="12.75">
      <c r="A642" s="90"/>
      <c r="B642" s="73"/>
      <c r="C642" s="291"/>
      <c r="D642" s="73"/>
      <c r="E642" s="242">
        <v>29.7517</v>
      </c>
      <c r="F642" s="148">
        <f t="shared" si="18"/>
        <v>30</v>
      </c>
      <c r="G642" s="292">
        <v>150000</v>
      </c>
      <c r="H642" s="245">
        <v>1646</v>
      </c>
      <c r="I642" s="245" t="s">
        <v>1530</v>
      </c>
      <c r="J642" s="245"/>
      <c r="K642" s="245">
        <v>314790060</v>
      </c>
      <c r="L642" s="245" t="s">
        <v>1410</v>
      </c>
    </row>
    <row r="643" spans="1:12" ht="12.75">
      <c r="A643" s="73"/>
      <c r="B643" s="73"/>
      <c r="C643" s="291"/>
      <c r="D643" s="73"/>
      <c r="E643" s="422">
        <v>23.6023</v>
      </c>
      <c r="F643" s="148">
        <f t="shared" si="18"/>
        <v>24</v>
      </c>
      <c r="G643" s="292">
        <v>120000</v>
      </c>
      <c r="H643" s="404">
        <v>1706</v>
      </c>
      <c r="I643" s="245" t="s">
        <v>1530</v>
      </c>
      <c r="J643" s="245">
        <v>766</v>
      </c>
      <c r="K643" s="245">
        <v>3020900157</v>
      </c>
      <c r="L643" s="245" t="s">
        <v>1410</v>
      </c>
    </row>
    <row r="644" spans="1:12" ht="12.75">
      <c r="A644" s="90"/>
      <c r="B644" s="73"/>
      <c r="C644" s="291"/>
      <c r="D644" s="73"/>
      <c r="E644" s="423"/>
      <c r="F644" s="148">
        <f t="shared" si="18"/>
        <v>0</v>
      </c>
      <c r="G644" s="292"/>
      <c r="H644" s="405"/>
      <c r="I644" s="245" t="s">
        <v>1530</v>
      </c>
      <c r="J644" s="245">
        <v>767</v>
      </c>
      <c r="K644" s="415">
        <v>3020900158</v>
      </c>
      <c r="L644" s="245" t="s">
        <v>1410</v>
      </c>
    </row>
    <row r="645" spans="1:12" ht="12.75">
      <c r="A645" s="73"/>
      <c r="B645" s="73"/>
      <c r="C645" s="291"/>
      <c r="D645" s="73"/>
      <c r="E645" s="242">
        <v>87.594800000000006</v>
      </c>
      <c r="F645" s="148">
        <f t="shared" si="18"/>
        <v>88</v>
      </c>
      <c r="G645" s="292">
        <v>440000</v>
      </c>
      <c r="H645" s="245">
        <v>1707</v>
      </c>
      <c r="I645" s="245" t="s">
        <v>1530</v>
      </c>
      <c r="J645" s="245">
        <v>768</v>
      </c>
      <c r="K645" s="416"/>
      <c r="L645" s="245" t="s">
        <v>1410</v>
      </c>
    </row>
    <row r="646" spans="1:12" ht="12.75">
      <c r="A646" s="90"/>
      <c r="B646" s="73"/>
      <c r="C646" s="291"/>
      <c r="D646" s="73"/>
      <c r="E646" s="242">
        <v>7.8029000000000002</v>
      </c>
      <c r="F646" s="148">
        <f t="shared" si="18"/>
        <v>8</v>
      </c>
      <c r="G646" s="292">
        <v>40000</v>
      </c>
      <c r="H646" s="245">
        <v>1708</v>
      </c>
      <c r="I646" s="245" t="s">
        <v>1530</v>
      </c>
      <c r="J646" s="245">
        <v>769</v>
      </c>
      <c r="K646" s="245">
        <v>3020900159</v>
      </c>
      <c r="L646" s="245" t="s">
        <v>1410</v>
      </c>
    </row>
    <row r="647" spans="1:12" ht="12.75">
      <c r="A647" s="73"/>
      <c r="B647" s="73"/>
      <c r="C647" s="291"/>
      <c r="D647" s="73"/>
      <c r="E647" s="242">
        <v>47.802999999999997</v>
      </c>
      <c r="F647" s="148">
        <f t="shared" si="18"/>
        <v>48</v>
      </c>
      <c r="G647" s="292">
        <v>240000</v>
      </c>
      <c r="H647" s="245">
        <v>513</v>
      </c>
      <c r="I647" s="245" t="s">
        <v>1530</v>
      </c>
      <c r="J647" s="245">
        <v>1305</v>
      </c>
      <c r="K647" s="245">
        <v>3039200093</v>
      </c>
      <c r="L647" s="245" t="s">
        <v>1410</v>
      </c>
    </row>
    <row r="648" spans="1:12" ht="12.75">
      <c r="A648" s="90"/>
      <c r="B648" s="73"/>
      <c r="C648" s="291"/>
      <c r="D648" s="73"/>
      <c r="E648" s="242">
        <v>22.91</v>
      </c>
      <c r="F648" s="148">
        <f t="shared" si="18"/>
        <v>23</v>
      </c>
      <c r="G648" s="292">
        <v>115000</v>
      </c>
      <c r="H648" s="245">
        <v>514</v>
      </c>
      <c r="I648" s="245" t="s">
        <v>1530</v>
      </c>
      <c r="J648" s="245">
        <v>1306</v>
      </c>
      <c r="K648" s="245">
        <v>3039200094</v>
      </c>
      <c r="L648" s="245" t="s">
        <v>1410</v>
      </c>
    </row>
    <row r="649" spans="1:12" ht="12.75">
      <c r="A649" s="73"/>
      <c r="B649" s="73"/>
      <c r="C649" s="291"/>
      <c r="D649" s="73"/>
      <c r="E649" s="242">
        <v>45.786000000000001</v>
      </c>
      <c r="F649" s="148">
        <f t="shared" si="18"/>
        <v>46</v>
      </c>
      <c r="G649" s="292">
        <v>230000</v>
      </c>
      <c r="H649" s="245">
        <v>515</v>
      </c>
      <c r="I649" s="245" t="s">
        <v>1530</v>
      </c>
      <c r="J649" s="245">
        <v>1307</v>
      </c>
      <c r="K649" s="245">
        <v>3039200095</v>
      </c>
      <c r="L649" s="245" t="s">
        <v>1410</v>
      </c>
    </row>
    <row r="650" spans="1:12" ht="12.75">
      <c r="A650" s="90"/>
      <c r="B650" s="73"/>
      <c r="C650" s="291"/>
      <c r="D650" s="73"/>
      <c r="E650" s="242">
        <v>4.2549999999999999</v>
      </c>
      <c r="F650" s="148">
        <f t="shared" si="18"/>
        <v>5</v>
      </c>
      <c r="G650" s="292">
        <v>25000</v>
      </c>
      <c r="H650" s="245">
        <v>1308</v>
      </c>
      <c r="I650" s="245" t="s">
        <v>1530</v>
      </c>
      <c r="J650" s="245">
        <v>516</v>
      </c>
      <c r="K650" s="404">
        <v>3039200096</v>
      </c>
      <c r="L650" s="245" t="s">
        <v>1410</v>
      </c>
    </row>
    <row r="651" spans="1:12" ht="12.75">
      <c r="A651" s="73"/>
      <c r="B651" s="73"/>
      <c r="C651" s="291"/>
      <c r="D651" s="73"/>
      <c r="E651" s="242">
        <v>6.9690000000000003</v>
      </c>
      <c r="F651" s="148">
        <f t="shared" si="18"/>
        <v>7</v>
      </c>
      <c r="G651" s="292">
        <v>35000</v>
      </c>
      <c r="H651" s="245">
        <v>1309</v>
      </c>
      <c r="I651" s="245" t="s">
        <v>1533</v>
      </c>
      <c r="J651" s="245">
        <v>517</v>
      </c>
      <c r="K651" s="405"/>
      <c r="L651" s="245" t="s">
        <v>1513</v>
      </c>
    </row>
    <row r="652" spans="1:12" ht="12.75">
      <c r="A652" s="90"/>
      <c r="B652" s="73"/>
      <c r="C652" s="291"/>
      <c r="D652" s="73"/>
      <c r="E652" s="242">
        <v>6.8</v>
      </c>
      <c r="F652" s="148">
        <f t="shared" ref="F652:F772" si="19">ROUNDUP(E652,0)</f>
        <v>7</v>
      </c>
      <c r="G652" s="292">
        <v>35000</v>
      </c>
      <c r="H652" s="312">
        <v>4569</v>
      </c>
      <c r="I652" s="245" t="s">
        <v>1533</v>
      </c>
      <c r="J652" s="298">
        <v>731</v>
      </c>
      <c r="K652" s="245">
        <v>3043800251</v>
      </c>
      <c r="L652" s="245" t="s">
        <v>1513</v>
      </c>
    </row>
    <row r="653" spans="1:12" ht="12.75">
      <c r="A653" s="73"/>
      <c r="B653" s="73"/>
      <c r="C653" s="291"/>
      <c r="D653" s="73"/>
      <c r="E653" s="242">
        <v>22.928999999999998</v>
      </c>
      <c r="F653" s="148">
        <f t="shared" si="19"/>
        <v>23</v>
      </c>
      <c r="G653" s="292">
        <v>115000</v>
      </c>
      <c r="H653" s="313">
        <v>4570</v>
      </c>
      <c r="I653" s="245" t="s">
        <v>1533</v>
      </c>
      <c r="J653" s="298">
        <v>732</v>
      </c>
      <c r="K653" s="245">
        <v>3043800252</v>
      </c>
      <c r="L653" s="245" t="s">
        <v>1513</v>
      </c>
    </row>
    <row r="654" spans="1:12" ht="12.75">
      <c r="A654" s="90"/>
      <c r="B654" s="73"/>
      <c r="C654" s="291"/>
      <c r="D654" s="73"/>
      <c r="E654" s="242">
        <v>18.046700000000001</v>
      </c>
      <c r="F654" s="148">
        <f t="shared" si="19"/>
        <v>19</v>
      </c>
      <c r="G654" s="292">
        <v>95000</v>
      </c>
      <c r="H654" s="245">
        <v>1690</v>
      </c>
      <c r="I654" s="245" t="s">
        <v>1533</v>
      </c>
      <c r="J654" s="298">
        <v>650</v>
      </c>
      <c r="K654" s="245">
        <v>303430083</v>
      </c>
      <c r="L654" s="245" t="s">
        <v>1513</v>
      </c>
    </row>
    <row r="655" spans="1:12" ht="12.75">
      <c r="A655" s="73"/>
      <c r="B655" s="73"/>
      <c r="C655" s="291"/>
      <c r="D655" s="73"/>
      <c r="E655" s="242">
        <v>19.221699999999998</v>
      </c>
      <c r="F655" s="148">
        <f t="shared" si="19"/>
        <v>20</v>
      </c>
      <c r="G655" s="292">
        <v>100000</v>
      </c>
      <c r="H655" s="245">
        <v>1691</v>
      </c>
      <c r="I655" s="245" t="s">
        <v>1533</v>
      </c>
      <c r="J655" s="298">
        <v>651</v>
      </c>
      <c r="K655" s="404">
        <v>303430084</v>
      </c>
      <c r="L655" s="245" t="s">
        <v>1513</v>
      </c>
    </row>
    <row r="656" spans="1:12" ht="12.75">
      <c r="A656" s="90"/>
      <c r="B656" s="73"/>
      <c r="C656" s="291"/>
      <c r="D656" s="73"/>
      <c r="E656" s="242">
        <v>82.225499999999997</v>
      </c>
      <c r="F656" s="148">
        <f t="shared" si="19"/>
        <v>83</v>
      </c>
      <c r="G656" s="292">
        <v>415000</v>
      </c>
      <c r="H656" s="245">
        <v>1692</v>
      </c>
      <c r="I656" s="245" t="s">
        <v>1533</v>
      </c>
      <c r="J656" s="298">
        <v>652</v>
      </c>
      <c r="K656" s="405"/>
      <c r="L656" s="245" t="s">
        <v>1513</v>
      </c>
    </row>
    <row r="657" spans="1:12" ht="12.75">
      <c r="A657" s="73"/>
      <c r="B657" s="73"/>
      <c r="C657" s="291"/>
      <c r="D657" s="73"/>
      <c r="E657" s="242">
        <v>43.026000000000003</v>
      </c>
      <c r="F657" s="148">
        <f t="shared" si="19"/>
        <v>44</v>
      </c>
      <c r="G657" s="292">
        <v>220000</v>
      </c>
      <c r="H657" s="245">
        <v>1550</v>
      </c>
      <c r="I657" s="245" t="s">
        <v>1533</v>
      </c>
      <c r="J657" s="298">
        <v>1739</v>
      </c>
      <c r="K657" s="316">
        <v>3017800011</v>
      </c>
      <c r="L657" s="245" t="s">
        <v>1513</v>
      </c>
    </row>
    <row r="658" spans="1:12" ht="12.75">
      <c r="A658" s="90"/>
      <c r="B658" s="73"/>
      <c r="C658" s="291"/>
      <c r="D658" s="73"/>
      <c r="E658" s="242">
        <v>13.5992</v>
      </c>
      <c r="F658" s="148">
        <f t="shared" si="19"/>
        <v>14</v>
      </c>
      <c r="G658" s="292">
        <v>70000</v>
      </c>
      <c r="H658" s="302">
        <v>1551</v>
      </c>
      <c r="I658" s="245" t="s">
        <v>1533</v>
      </c>
      <c r="J658" s="298">
        <v>1740</v>
      </c>
      <c r="K658" s="317">
        <v>3017800012</v>
      </c>
      <c r="L658" s="245" t="s">
        <v>1513</v>
      </c>
    </row>
    <row r="659" spans="1:12" ht="12.75">
      <c r="A659" s="73"/>
      <c r="B659" s="73"/>
      <c r="C659" s="291"/>
      <c r="D659" s="73"/>
      <c r="E659" s="242">
        <v>13.323700000000001</v>
      </c>
      <c r="F659" s="148">
        <f t="shared" si="19"/>
        <v>14</v>
      </c>
      <c r="G659" s="292">
        <v>70000</v>
      </c>
      <c r="H659" s="302">
        <v>1552</v>
      </c>
      <c r="I659" s="245" t="s">
        <v>1533</v>
      </c>
      <c r="J659" s="298">
        <v>1741</v>
      </c>
      <c r="K659" s="317">
        <v>3017800013</v>
      </c>
      <c r="L659" s="245" t="s">
        <v>1513</v>
      </c>
    </row>
    <row r="660" spans="1:12" ht="12.75">
      <c r="A660" s="90"/>
      <c r="B660" s="73"/>
      <c r="C660" s="291"/>
      <c r="D660" s="73"/>
      <c r="E660" s="242">
        <v>69.229399999999998</v>
      </c>
      <c r="F660" s="148">
        <f t="shared" si="19"/>
        <v>70</v>
      </c>
      <c r="G660" s="292">
        <v>350000</v>
      </c>
      <c r="H660" s="302">
        <v>4545</v>
      </c>
      <c r="I660" s="245" t="s">
        <v>1536</v>
      </c>
      <c r="J660" s="298">
        <v>1717</v>
      </c>
      <c r="K660" s="245">
        <v>3017900058</v>
      </c>
      <c r="L660" s="245" t="s">
        <v>1513</v>
      </c>
    </row>
    <row r="661" spans="1:12" ht="12.75">
      <c r="A661" s="73"/>
      <c r="B661" s="73"/>
      <c r="C661" s="291"/>
      <c r="D661" s="73"/>
      <c r="E661" s="242">
        <v>28.884399999999999</v>
      </c>
      <c r="F661" s="148">
        <f t="shared" si="19"/>
        <v>29</v>
      </c>
      <c r="G661" s="292">
        <v>145000</v>
      </c>
      <c r="H661" s="302">
        <v>4546</v>
      </c>
      <c r="I661" s="245" t="s">
        <v>1537</v>
      </c>
      <c r="J661" s="298">
        <v>1718</v>
      </c>
      <c r="K661" s="245">
        <v>3017900059</v>
      </c>
      <c r="L661" s="245" t="s">
        <v>1513</v>
      </c>
    </row>
    <row r="662" spans="1:12" ht="12.75">
      <c r="A662" s="90"/>
      <c r="B662" s="73"/>
      <c r="C662" s="291"/>
      <c r="D662" s="73"/>
      <c r="E662" s="242">
        <v>37.833500000000001</v>
      </c>
      <c r="F662" s="148">
        <f t="shared" si="19"/>
        <v>38</v>
      </c>
      <c r="G662" s="292">
        <v>190000</v>
      </c>
      <c r="H662" s="302">
        <v>4547</v>
      </c>
      <c r="I662" s="245" t="s">
        <v>1537</v>
      </c>
      <c r="J662" s="298">
        <v>1719</v>
      </c>
      <c r="K662" s="245">
        <v>3017900060</v>
      </c>
      <c r="L662" s="245" t="s">
        <v>1513</v>
      </c>
    </row>
    <row r="663" spans="1:12" ht="13.9" customHeight="1">
      <c r="A663" s="73"/>
      <c r="B663" s="73"/>
      <c r="C663" s="291"/>
      <c r="D663" s="73"/>
      <c r="E663" s="242">
        <v>11.7225</v>
      </c>
      <c r="F663" s="148">
        <f t="shared" si="19"/>
        <v>12</v>
      </c>
      <c r="G663" s="292">
        <v>60000</v>
      </c>
      <c r="H663" s="302">
        <v>4548</v>
      </c>
      <c r="I663" s="245" t="s">
        <v>1537</v>
      </c>
      <c r="J663" s="298">
        <v>1720</v>
      </c>
      <c r="K663" s="245">
        <v>3017900062</v>
      </c>
      <c r="L663" s="245" t="s">
        <v>1513</v>
      </c>
    </row>
    <row r="664" spans="1:12" ht="12.75">
      <c r="A664" s="90"/>
      <c r="B664" s="73"/>
      <c r="C664" s="291"/>
      <c r="D664" s="73"/>
      <c r="E664" s="417">
        <v>14.164300000000001</v>
      </c>
      <c r="F664" s="148">
        <f t="shared" si="19"/>
        <v>15</v>
      </c>
      <c r="G664" s="292">
        <v>75000</v>
      </c>
      <c r="H664" s="404">
        <v>4549</v>
      </c>
      <c r="I664" s="245" t="s">
        <v>1538</v>
      </c>
      <c r="J664" s="298">
        <v>1723</v>
      </c>
      <c r="K664" s="404">
        <v>3017900063</v>
      </c>
      <c r="L664" s="245" t="s">
        <v>1513</v>
      </c>
    </row>
    <row r="665" spans="1:12" ht="12.75">
      <c r="A665" s="73"/>
      <c r="B665" s="73"/>
      <c r="C665" s="291"/>
      <c r="D665" s="73"/>
      <c r="E665" s="418"/>
      <c r="F665" s="148">
        <f t="shared" si="19"/>
        <v>0</v>
      </c>
      <c r="G665" s="292"/>
      <c r="H665" s="412"/>
      <c r="I665" s="245" t="s">
        <v>1538</v>
      </c>
      <c r="J665" s="298">
        <v>1722</v>
      </c>
      <c r="K665" s="412"/>
      <c r="L665" s="245" t="s">
        <v>1513</v>
      </c>
    </row>
    <row r="666" spans="1:12" ht="12.75">
      <c r="A666" s="90"/>
      <c r="B666" s="73"/>
      <c r="C666" s="291"/>
      <c r="D666" s="73"/>
      <c r="E666" s="419"/>
      <c r="F666" s="148">
        <f t="shared" si="19"/>
        <v>0</v>
      </c>
      <c r="G666" s="292"/>
      <c r="H666" s="405"/>
      <c r="I666" s="245" t="s">
        <v>1538</v>
      </c>
      <c r="J666" s="298">
        <v>1721</v>
      </c>
      <c r="K666" s="405"/>
      <c r="L666" s="245" t="s">
        <v>1513</v>
      </c>
    </row>
    <row r="667" spans="1:12" ht="13.5" thickBot="1">
      <c r="A667" s="73"/>
      <c r="B667" s="73"/>
      <c r="C667" s="291"/>
      <c r="D667" s="73"/>
      <c r="E667" s="243">
        <v>14.4</v>
      </c>
      <c r="F667" s="148">
        <f t="shared" si="19"/>
        <v>15</v>
      </c>
      <c r="G667" s="292">
        <v>75000</v>
      </c>
      <c r="H667" s="245">
        <v>1674</v>
      </c>
      <c r="I667" s="245" t="s">
        <v>1538</v>
      </c>
      <c r="J667" s="298">
        <v>691</v>
      </c>
      <c r="K667" s="245">
        <v>3147400026</v>
      </c>
      <c r="L667" s="245" t="s">
        <v>1513</v>
      </c>
    </row>
    <row r="668" spans="1:12" ht="12.75">
      <c r="A668" s="90"/>
      <c r="B668" s="73"/>
      <c r="C668" s="291"/>
      <c r="D668" s="73"/>
      <c r="E668" s="418">
        <v>14.42</v>
      </c>
      <c r="F668" s="148">
        <f t="shared" si="19"/>
        <v>15</v>
      </c>
      <c r="G668" s="292">
        <v>75000</v>
      </c>
      <c r="H668" s="424">
        <v>1709</v>
      </c>
      <c r="I668" s="245" t="s">
        <v>1530</v>
      </c>
      <c r="J668" s="245">
        <v>770</v>
      </c>
      <c r="K668" s="408">
        <v>3020900160</v>
      </c>
      <c r="L668" s="245" t="s">
        <v>1410</v>
      </c>
    </row>
    <row r="669" spans="1:12" ht="12.75">
      <c r="A669" s="73"/>
      <c r="B669" s="73"/>
      <c r="C669" s="291"/>
      <c r="D669" s="73"/>
      <c r="E669" s="419"/>
      <c r="F669" s="148">
        <f t="shared" si="19"/>
        <v>0</v>
      </c>
      <c r="G669" s="292"/>
      <c r="H669" s="419"/>
      <c r="I669" s="245" t="s">
        <v>1530</v>
      </c>
      <c r="J669" s="245">
        <v>771</v>
      </c>
      <c r="K669" s="405"/>
      <c r="L669" s="245" t="s">
        <v>1410</v>
      </c>
    </row>
    <row r="670" spans="1:12" ht="12.75">
      <c r="A670" s="90"/>
      <c r="B670" s="73"/>
      <c r="C670" s="291"/>
      <c r="D670" s="73"/>
      <c r="E670" s="242">
        <v>84.180400000000006</v>
      </c>
      <c r="F670" s="148">
        <f t="shared" si="19"/>
        <v>85</v>
      </c>
      <c r="G670" s="292">
        <v>425000</v>
      </c>
      <c r="H670" s="245">
        <v>4550</v>
      </c>
      <c r="I670" s="245" t="s">
        <v>1530</v>
      </c>
      <c r="J670" s="245">
        <v>1724</v>
      </c>
      <c r="K670" s="245"/>
      <c r="L670" s="245" t="s">
        <v>1410</v>
      </c>
    </row>
    <row r="671" spans="1:12" ht="12.75">
      <c r="A671" s="73"/>
      <c r="B671" s="73"/>
      <c r="C671" s="291"/>
      <c r="D671" s="73"/>
      <c r="E671" s="242">
        <v>64.593299999999999</v>
      </c>
      <c r="F671" s="148">
        <f t="shared" si="19"/>
        <v>65</v>
      </c>
      <c r="G671" s="292">
        <v>325000</v>
      </c>
      <c r="H671" s="245">
        <v>4709</v>
      </c>
      <c r="I671" s="245" t="s">
        <v>1530</v>
      </c>
      <c r="J671" s="245">
        <v>1204</v>
      </c>
      <c r="K671" s="245"/>
      <c r="L671" s="245" t="s">
        <v>1410</v>
      </c>
    </row>
    <row r="672" spans="1:12" ht="12.75">
      <c r="A672" s="90"/>
      <c r="B672" s="73"/>
      <c r="C672" s="291"/>
      <c r="D672" s="73"/>
      <c r="E672" s="242">
        <v>6.3410000000000002</v>
      </c>
      <c r="F672" s="148">
        <f t="shared" si="19"/>
        <v>7</v>
      </c>
      <c r="G672" s="292">
        <v>35000</v>
      </c>
      <c r="H672" s="245">
        <v>1553</v>
      </c>
      <c r="I672" s="245" t="s">
        <v>1530</v>
      </c>
      <c r="J672" s="245">
        <v>1742</v>
      </c>
      <c r="K672" s="245">
        <v>3017800014</v>
      </c>
      <c r="L672" s="245" t="s">
        <v>1410</v>
      </c>
    </row>
    <row r="673" spans="1:12" ht="12.75">
      <c r="A673" s="73"/>
      <c r="B673" s="73"/>
      <c r="C673" s="291"/>
      <c r="D673" s="73"/>
      <c r="E673" s="242">
        <v>50.078899999999997</v>
      </c>
      <c r="F673" s="148">
        <f t="shared" si="19"/>
        <v>51</v>
      </c>
      <c r="G673" s="292">
        <v>255000</v>
      </c>
      <c r="H673" s="245">
        <v>1693</v>
      </c>
      <c r="I673" s="245" t="s">
        <v>1530</v>
      </c>
      <c r="J673" s="245">
        <v>653</v>
      </c>
      <c r="K673" s="245">
        <v>3034300085</v>
      </c>
      <c r="L673" s="245" t="s">
        <v>1410</v>
      </c>
    </row>
    <row r="674" spans="1:12" ht="12.75">
      <c r="A674" s="90"/>
      <c r="B674" s="73"/>
      <c r="C674" s="291"/>
      <c r="D674" s="73"/>
      <c r="E674" s="242">
        <v>6.9050000000000002</v>
      </c>
      <c r="F674" s="148">
        <f t="shared" si="19"/>
        <v>7</v>
      </c>
      <c r="G674" s="292">
        <v>35000</v>
      </c>
      <c r="H674" s="245">
        <v>4571</v>
      </c>
      <c r="I674" s="245" t="s">
        <v>1530</v>
      </c>
      <c r="J674" s="245">
        <v>733</v>
      </c>
      <c r="K674" s="245"/>
      <c r="L674" s="245" t="s">
        <v>1410</v>
      </c>
    </row>
    <row r="675" spans="1:12" ht="12.75">
      <c r="A675" s="73"/>
      <c r="B675" s="73"/>
      <c r="C675" s="291"/>
      <c r="D675" s="73"/>
      <c r="E675" s="242">
        <v>12.177199999999999</v>
      </c>
      <c r="F675" s="148">
        <f t="shared" si="19"/>
        <v>13</v>
      </c>
      <c r="G675" s="292">
        <v>65000</v>
      </c>
      <c r="H675" s="245">
        <v>1747</v>
      </c>
      <c r="I675" s="245" t="s">
        <v>1530</v>
      </c>
      <c r="J675" s="245">
        <v>679</v>
      </c>
      <c r="K675" s="245">
        <v>314790061</v>
      </c>
      <c r="L675" s="245" t="s">
        <v>1410</v>
      </c>
    </row>
    <row r="676" spans="1:12" ht="12.75">
      <c r="A676" s="90"/>
      <c r="B676" s="73"/>
      <c r="C676" s="291"/>
      <c r="D676" s="73"/>
      <c r="E676" s="242">
        <v>11.165900000000001</v>
      </c>
      <c r="F676" s="148">
        <f t="shared" si="19"/>
        <v>12</v>
      </c>
      <c r="G676" s="292">
        <v>60000</v>
      </c>
      <c r="H676" s="245">
        <v>1748</v>
      </c>
      <c r="I676" s="245" t="s">
        <v>1530</v>
      </c>
      <c r="J676" s="245">
        <v>680</v>
      </c>
      <c r="K676" s="245">
        <v>314790062</v>
      </c>
      <c r="L676" s="245" t="s">
        <v>1410</v>
      </c>
    </row>
    <row r="677" spans="1:12" ht="12.75">
      <c r="A677" s="73"/>
      <c r="B677" s="73"/>
      <c r="C677" s="291"/>
      <c r="D677" s="73"/>
      <c r="E677" s="242">
        <v>42.997999999999998</v>
      </c>
      <c r="F677" s="148">
        <f t="shared" si="19"/>
        <v>43</v>
      </c>
      <c r="G677" s="292">
        <v>215000</v>
      </c>
      <c r="H677" s="245">
        <v>518</v>
      </c>
      <c r="I677" s="245" t="s">
        <v>1530</v>
      </c>
      <c r="J677" s="245">
        <v>1310</v>
      </c>
      <c r="K677" s="245">
        <v>3039200097</v>
      </c>
      <c r="L677" s="245" t="s">
        <v>1410</v>
      </c>
    </row>
    <row r="678" spans="1:12" ht="12.75">
      <c r="A678" s="90"/>
      <c r="B678" s="73"/>
      <c r="C678" s="291"/>
      <c r="D678" s="73"/>
      <c r="E678" s="242">
        <v>8.9610000000000003</v>
      </c>
      <c r="F678" s="148">
        <f t="shared" si="19"/>
        <v>9</v>
      </c>
      <c r="G678" s="292">
        <v>45000</v>
      </c>
      <c r="H678" s="245">
        <v>519</v>
      </c>
      <c r="I678" s="245" t="s">
        <v>1530</v>
      </c>
      <c r="J678" s="245">
        <v>1311</v>
      </c>
      <c r="K678" s="245">
        <v>3039200099</v>
      </c>
      <c r="L678" s="245" t="s">
        <v>1410</v>
      </c>
    </row>
    <row r="679" spans="1:12" ht="12.75">
      <c r="A679" s="73"/>
      <c r="B679" s="73"/>
      <c r="C679" s="291"/>
      <c r="D679" s="73"/>
      <c r="E679" s="242">
        <v>36.540100000000002</v>
      </c>
      <c r="F679" s="148">
        <f t="shared" si="19"/>
        <v>37</v>
      </c>
      <c r="G679" s="292">
        <v>370000</v>
      </c>
      <c r="H679" s="245">
        <v>1675</v>
      </c>
      <c r="I679" s="245" t="s">
        <v>1530</v>
      </c>
      <c r="J679" s="245">
        <v>692</v>
      </c>
      <c r="K679" s="245">
        <v>3147400027</v>
      </c>
      <c r="L679" s="245" t="s">
        <v>1410</v>
      </c>
    </row>
    <row r="680" spans="1:12" ht="12.75">
      <c r="A680" s="90"/>
      <c r="B680" s="73"/>
      <c r="C680" s="291"/>
      <c r="D680" s="73"/>
      <c r="E680" s="242">
        <v>12.404999999999999</v>
      </c>
      <c r="F680" s="148">
        <f t="shared" si="19"/>
        <v>13</v>
      </c>
      <c r="G680" s="292">
        <v>65000</v>
      </c>
      <c r="H680" s="245">
        <v>4573</v>
      </c>
      <c r="I680" s="245" t="s">
        <v>1530</v>
      </c>
      <c r="J680" s="245">
        <v>714</v>
      </c>
      <c r="K680" s="245">
        <v>3017900066</v>
      </c>
      <c r="L680" s="245" t="s">
        <v>1410</v>
      </c>
    </row>
    <row r="681" spans="1:12" ht="12.75">
      <c r="A681" s="73"/>
      <c r="B681" s="73"/>
      <c r="C681" s="291"/>
      <c r="D681" s="73"/>
      <c r="E681" s="242">
        <v>144.8415</v>
      </c>
      <c r="F681" s="148">
        <f t="shared" si="19"/>
        <v>145</v>
      </c>
      <c r="G681" s="292">
        <v>725000</v>
      </c>
      <c r="H681" s="245">
        <v>1700</v>
      </c>
      <c r="I681" s="245" t="s">
        <v>1530</v>
      </c>
      <c r="J681" s="245">
        <v>660</v>
      </c>
      <c r="K681" s="245">
        <v>3034300091</v>
      </c>
      <c r="L681" s="245" t="s">
        <v>1410</v>
      </c>
    </row>
    <row r="682" spans="1:12" ht="12.75">
      <c r="A682" s="90"/>
      <c r="B682" s="73"/>
      <c r="C682" s="291"/>
      <c r="D682" s="73"/>
      <c r="E682" s="242">
        <v>73.778899999999993</v>
      </c>
      <c r="F682" s="148">
        <f t="shared" si="19"/>
        <v>74</v>
      </c>
      <c r="G682" s="292">
        <v>370000</v>
      </c>
      <c r="H682" s="245">
        <v>1698</v>
      </c>
      <c r="I682" s="245" t="s">
        <v>1530</v>
      </c>
      <c r="J682" s="245">
        <v>658</v>
      </c>
      <c r="K682" s="245">
        <v>3034300090</v>
      </c>
      <c r="L682" s="245" t="s">
        <v>1410</v>
      </c>
    </row>
    <row r="683" spans="1:12" ht="12.75">
      <c r="A683" s="73"/>
      <c r="B683" s="73"/>
      <c r="C683" s="291"/>
      <c r="D683" s="73"/>
      <c r="E683" s="242">
        <v>41.196100000000001</v>
      </c>
      <c r="F683" s="148">
        <f t="shared" si="19"/>
        <v>42</v>
      </c>
      <c r="G683" s="292">
        <v>210000</v>
      </c>
      <c r="H683" s="245">
        <v>1697</v>
      </c>
      <c r="I683" s="245" t="s">
        <v>1530</v>
      </c>
      <c r="J683" s="245">
        <v>657</v>
      </c>
      <c r="K683" s="245">
        <v>3034300089</v>
      </c>
      <c r="L683" s="245" t="s">
        <v>1410</v>
      </c>
    </row>
    <row r="684" spans="1:12" ht="12.75">
      <c r="A684" s="90"/>
      <c r="B684" s="73"/>
      <c r="C684" s="291"/>
      <c r="D684" s="73"/>
      <c r="E684" s="242">
        <v>68.661600000000007</v>
      </c>
      <c r="F684" s="148">
        <f t="shared" si="19"/>
        <v>69</v>
      </c>
      <c r="G684" s="292">
        <v>345000</v>
      </c>
      <c r="H684" s="245">
        <v>1696</v>
      </c>
      <c r="I684" s="245" t="s">
        <v>1530</v>
      </c>
      <c r="J684" s="245">
        <v>656</v>
      </c>
      <c r="K684" s="245">
        <v>3034300088</v>
      </c>
      <c r="L684" s="245" t="s">
        <v>1410</v>
      </c>
    </row>
    <row r="685" spans="1:12" ht="12.75">
      <c r="A685" s="73"/>
      <c r="B685" s="73"/>
      <c r="C685" s="291"/>
      <c r="D685" s="73"/>
      <c r="E685" s="242">
        <v>85.843299999999999</v>
      </c>
      <c r="F685" s="148">
        <f t="shared" si="19"/>
        <v>86</v>
      </c>
      <c r="G685" s="292">
        <v>430000</v>
      </c>
      <c r="H685" s="245">
        <v>1695</v>
      </c>
      <c r="I685" s="245" t="s">
        <v>1530</v>
      </c>
      <c r="J685" s="245">
        <v>655</v>
      </c>
      <c r="K685" s="245">
        <v>3034300087</v>
      </c>
      <c r="L685" s="245" t="s">
        <v>1410</v>
      </c>
    </row>
    <row r="686" spans="1:12" ht="12.75">
      <c r="A686" s="90"/>
      <c r="B686" s="73"/>
      <c r="C686" s="291"/>
      <c r="D686" s="73"/>
      <c r="E686" s="242">
        <v>31.581</v>
      </c>
      <c r="F686" s="148">
        <f t="shared" si="19"/>
        <v>32</v>
      </c>
      <c r="G686" s="292">
        <v>160000</v>
      </c>
      <c r="H686" s="245">
        <v>1710</v>
      </c>
      <c r="I686" s="245" t="s">
        <v>1530</v>
      </c>
      <c r="J686" s="245">
        <v>773</v>
      </c>
      <c r="K686" s="245">
        <v>3020900161</v>
      </c>
      <c r="L686" s="245" t="s">
        <v>1410</v>
      </c>
    </row>
    <row r="687" spans="1:12" ht="12.75">
      <c r="A687" s="73"/>
      <c r="B687" s="73"/>
      <c r="C687" s="291"/>
      <c r="D687" s="73"/>
      <c r="E687" s="404">
        <v>76.641199999999998</v>
      </c>
      <c r="F687" s="148">
        <f t="shared" si="19"/>
        <v>77</v>
      </c>
      <c r="G687" s="292">
        <v>770000</v>
      </c>
      <c r="H687" s="404">
        <v>1711</v>
      </c>
      <c r="I687" s="245" t="s">
        <v>1530</v>
      </c>
      <c r="J687" s="245">
        <v>776</v>
      </c>
      <c r="K687" s="404">
        <v>3020900162</v>
      </c>
      <c r="L687" s="245" t="s">
        <v>1410</v>
      </c>
    </row>
    <row r="688" spans="1:12" ht="12.75">
      <c r="A688" s="90"/>
      <c r="B688" s="73"/>
      <c r="C688" s="291"/>
      <c r="D688" s="73"/>
      <c r="E688" s="405"/>
      <c r="F688" s="148">
        <f t="shared" si="19"/>
        <v>0</v>
      </c>
      <c r="G688" s="292"/>
      <c r="H688" s="405"/>
      <c r="I688" s="245" t="s">
        <v>1530</v>
      </c>
      <c r="J688" s="245">
        <v>775</v>
      </c>
      <c r="K688" s="405"/>
      <c r="L688" s="245" t="s">
        <v>1410</v>
      </c>
    </row>
    <row r="689" spans="1:12" ht="12.75">
      <c r="A689" s="73"/>
      <c r="B689" s="73"/>
      <c r="C689" s="291"/>
      <c r="D689" s="73"/>
      <c r="E689" s="242">
        <v>20.072299999999998</v>
      </c>
      <c r="F689" s="148">
        <f t="shared" si="19"/>
        <v>21</v>
      </c>
      <c r="G689" s="292">
        <v>210000</v>
      </c>
      <c r="H689" s="245">
        <v>1712</v>
      </c>
      <c r="I689" s="245" t="s">
        <v>1530</v>
      </c>
      <c r="J689" s="245">
        <v>777</v>
      </c>
      <c r="K689" s="245">
        <v>3020900163</v>
      </c>
      <c r="L689" s="245" t="s">
        <v>1410</v>
      </c>
    </row>
    <row r="690" spans="1:12" ht="15.75">
      <c r="A690" s="90"/>
      <c r="B690" s="73"/>
      <c r="C690" s="291"/>
      <c r="D690" s="73"/>
      <c r="E690" s="409">
        <v>85.424400000000006</v>
      </c>
      <c r="F690" s="148">
        <f t="shared" si="19"/>
        <v>86</v>
      </c>
      <c r="G690" s="292">
        <v>430000</v>
      </c>
      <c r="H690" s="404">
        <v>1676</v>
      </c>
      <c r="I690" s="245" t="s">
        <v>1530</v>
      </c>
      <c r="J690" s="413">
        <v>693</v>
      </c>
      <c r="K690" s="303"/>
      <c r="L690" s="245" t="s">
        <v>1410</v>
      </c>
    </row>
    <row r="691" spans="1:12" ht="15.75">
      <c r="A691" s="73"/>
      <c r="B691" s="73"/>
      <c r="C691" s="291"/>
      <c r="D691" s="73"/>
      <c r="E691" s="410"/>
      <c r="F691" s="148">
        <f t="shared" si="19"/>
        <v>0</v>
      </c>
      <c r="G691" s="292"/>
      <c r="H691" s="412"/>
      <c r="I691" s="245" t="s">
        <v>1530</v>
      </c>
      <c r="J691" s="414"/>
      <c r="K691" s="303"/>
      <c r="L691" s="245" t="s">
        <v>1410</v>
      </c>
    </row>
    <row r="692" spans="1:12" ht="15.75">
      <c r="A692" s="90"/>
      <c r="B692" s="73"/>
      <c r="C692" s="291"/>
      <c r="D692" s="73"/>
      <c r="E692" s="411"/>
      <c r="F692" s="148">
        <f t="shared" si="19"/>
        <v>0</v>
      </c>
      <c r="G692" s="292"/>
      <c r="H692" s="405"/>
      <c r="I692" s="245" t="s">
        <v>1530</v>
      </c>
      <c r="J692" s="245">
        <v>694</v>
      </c>
      <c r="K692" s="303"/>
      <c r="L692" s="245" t="s">
        <v>1410</v>
      </c>
    </row>
    <row r="693" spans="1:12" ht="12.75">
      <c r="A693" s="73"/>
      <c r="B693" s="73"/>
      <c r="C693" s="291"/>
      <c r="D693" s="73"/>
      <c r="E693" s="242">
        <v>11.865</v>
      </c>
      <c r="F693" s="148">
        <f t="shared" si="19"/>
        <v>12</v>
      </c>
      <c r="G693" s="292">
        <v>60000</v>
      </c>
      <c r="H693" s="245">
        <v>520</v>
      </c>
      <c r="I693" s="245" t="s">
        <v>1530</v>
      </c>
      <c r="J693" s="245">
        <v>1312</v>
      </c>
      <c r="K693" s="245">
        <v>3039200100</v>
      </c>
      <c r="L693" s="245" t="s">
        <v>1410</v>
      </c>
    </row>
    <row r="694" spans="1:12" ht="12.75">
      <c r="A694" s="90"/>
      <c r="B694" s="73"/>
      <c r="C694" s="291"/>
      <c r="D694" s="73"/>
      <c r="E694" s="242">
        <v>60.622</v>
      </c>
      <c r="F694" s="148">
        <f t="shared" si="19"/>
        <v>61</v>
      </c>
      <c r="G694" s="292">
        <v>305000</v>
      </c>
      <c r="H694" s="245">
        <v>522</v>
      </c>
      <c r="I694" s="245" t="s">
        <v>1530</v>
      </c>
      <c r="J694" s="245">
        <v>1313</v>
      </c>
      <c r="K694" s="245">
        <v>3039200101</v>
      </c>
      <c r="L694" s="245" t="s">
        <v>1410</v>
      </c>
    </row>
    <row r="695" spans="1:12" ht="12.75">
      <c r="A695" s="73"/>
      <c r="B695" s="73"/>
      <c r="C695" s="291"/>
      <c r="D695" s="73"/>
      <c r="E695" s="242">
        <v>46.350999999999999</v>
      </c>
      <c r="F695" s="148">
        <f t="shared" si="19"/>
        <v>47</v>
      </c>
      <c r="G695" s="292">
        <v>235000</v>
      </c>
      <c r="H695" s="245">
        <v>523</v>
      </c>
      <c r="I695" s="245" t="s">
        <v>1530</v>
      </c>
      <c r="J695" s="245">
        <v>1020</v>
      </c>
      <c r="K695" s="245">
        <v>3039200102</v>
      </c>
      <c r="L695" s="245" t="s">
        <v>1410</v>
      </c>
    </row>
    <row r="696" spans="1:12" ht="12.75">
      <c r="A696" s="90"/>
      <c r="B696" s="73"/>
      <c r="C696" s="291"/>
      <c r="D696" s="73"/>
      <c r="E696" s="246">
        <v>89.681810351562504</v>
      </c>
      <c r="F696" s="148">
        <f t="shared" si="19"/>
        <v>90</v>
      </c>
      <c r="G696" s="292">
        <v>450000</v>
      </c>
      <c r="H696" s="245">
        <v>1649</v>
      </c>
      <c r="I696" s="245" t="s">
        <v>1530</v>
      </c>
      <c r="J696" s="245">
        <v>821</v>
      </c>
      <c r="K696" s="245">
        <v>3147900063</v>
      </c>
      <c r="L696" s="245" t="s">
        <v>1410</v>
      </c>
    </row>
    <row r="697" spans="1:12" ht="12.75">
      <c r="A697" s="73"/>
      <c r="B697" s="73"/>
      <c r="C697" s="291"/>
      <c r="D697" s="73"/>
      <c r="E697" s="246">
        <v>13.58791618652344</v>
      </c>
      <c r="F697" s="148">
        <f t="shared" si="19"/>
        <v>14</v>
      </c>
      <c r="G697" s="292">
        <v>70000</v>
      </c>
      <c r="H697" s="245">
        <v>1650</v>
      </c>
      <c r="I697" s="245" t="s">
        <v>1530</v>
      </c>
      <c r="J697" s="245">
        <v>822</v>
      </c>
      <c r="K697" s="245">
        <v>3147900064</v>
      </c>
      <c r="L697" s="245" t="s">
        <v>1410</v>
      </c>
    </row>
    <row r="698" spans="1:12" ht="12.75">
      <c r="A698" s="90"/>
      <c r="B698" s="73"/>
      <c r="C698" s="291"/>
      <c r="D698" s="73"/>
      <c r="E698" s="246">
        <v>9.6174523193359374</v>
      </c>
      <c r="F698" s="148">
        <f t="shared" si="19"/>
        <v>10</v>
      </c>
      <c r="G698" s="292">
        <v>50000</v>
      </c>
      <c r="H698" s="245">
        <v>1651</v>
      </c>
      <c r="I698" s="245" t="s">
        <v>1530</v>
      </c>
      <c r="J698" s="245">
        <v>823</v>
      </c>
      <c r="K698" s="245"/>
      <c r="L698" s="245" t="s">
        <v>1410</v>
      </c>
    </row>
    <row r="699" spans="1:12" ht="12.75">
      <c r="A699" s="73"/>
      <c r="B699" s="73"/>
      <c r="C699" s="291"/>
      <c r="D699" s="73"/>
      <c r="E699" s="246">
        <v>9.6827393554687493</v>
      </c>
      <c r="F699" s="148">
        <f t="shared" si="19"/>
        <v>10</v>
      </c>
      <c r="G699" s="292">
        <v>50000</v>
      </c>
      <c r="H699" s="413">
        <v>1652</v>
      </c>
      <c r="I699" s="245" t="s">
        <v>1530</v>
      </c>
      <c r="J699" s="245">
        <v>824</v>
      </c>
      <c r="K699" s="245">
        <v>3147900066</v>
      </c>
      <c r="L699" s="245" t="s">
        <v>1410</v>
      </c>
    </row>
    <row r="700" spans="1:12" ht="12.75">
      <c r="A700" s="90"/>
      <c r="B700" s="73"/>
      <c r="C700" s="291"/>
      <c r="D700" s="73"/>
      <c r="E700" s="246">
        <v>40.200763452148443</v>
      </c>
      <c r="F700" s="148">
        <f t="shared" si="19"/>
        <v>41</v>
      </c>
      <c r="G700" s="292">
        <v>205000</v>
      </c>
      <c r="H700" s="414"/>
      <c r="I700" s="245" t="s">
        <v>1530</v>
      </c>
      <c r="J700" s="245">
        <v>825</v>
      </c>
      <c r="K700" s="245">
        <v>3147900066</v>
      </c>
      <c r="L700" s="245" t="s">
        <v>1410</v>
      </c>
    </row>
    <row r="701" spans="1:12" ht="12.75">
      <c r="A701" s="73"/>
      <c r="B701" s="73"/>
      <c r="C701" s="291"/>
      <c r="D701" s="73"/>
      <c r="E701" s="246">
        <v>134.744038012695</v>
      </c>
      <c r="F701" s="148">
        <f t="shared" si="19"/>
        <v>135</v>
      </c>
      <c r="G701" s="292">
        <v>675000</v>
      </c>
      <c r="H701" s="245">
        <v>1653</v>
      </c>
      <c r="I701" s="245" t="s">
        <v>1530</v>
      </c>
      <c r="J701" s="245">
        <v>826</v>
      </c>
      <c r="K701" s="245">
        <v>3147900067</v>
      </c>
      <c r="L701" s="245" t="s">
        <v>1410</v>
      </c>
    </row>
    <row r="702" spans="1:12" ht="12.75">
      <c r="A702" s="90"/>
      <c r="B702" s="73"/>
      <c r="C702" s="291"/>
      <c r="D702" s="73"/>
      <c r="E702" s="246">
        <v>13.427790991210941</v>
      </c>
      <c r="F702" s="148">
        <f t="shared" si="19"/>
        <v>14</v>
      </c>
      <c r="G702" s="292">
        <v>70000</v>
      </c>
      <c r="H702" s="245">
        <v>1654</v>
      </c>
      <c r="I702" s="245" t="s">
        <v>1530</v>
      </c>
      <c r="J702" s="245">
        <v>827</v>
      </c>
      <c r="K702" s="73"/>
      <c r="L702" s="245" t="s">
        <v>1410</v>
      </c>
    </row>
    <row r="703" spans="1:12" ht="12.75">
      <c r="A703" s="73"/>
      <c r="B703" s="73"/>
      <c r="C703" s="291"/>
      <c r="D703" s="73"/>
      <c r="E703" s="246">
        <v>65.129900000000006</v>
      </c>
      <c r="F703" s="148">
        <f t="shared" si="19"/>
        <v>66</v>
      </c>
      <c r="G703" s="292">
        <v>330000</v>
      </c>
      <c r="H703" s="245">
        <v>1741</v>
      </c>
      <c r="I703" s="245" t="s">
        <v>1530</v>
      </c>
      <c r="J703" s="245">
        <v>781</v>
      </c>
      <c r="K703" s="245">
        <v>3017800015</v>
      </c>
      <c r="L703" s="245" t="s">
        <v>1410</v>
      </c>
    </row>
    <row r="704" spans="1:12" ht="12.75">
      <c r="A704" s="90"/>
      <c r="B704" s="73"/>
      <c r="C704" s="291"/>
      <c r="D704" s="73"/>
      <c r="E704" s="246">
        <v>232.48949999999999</v>
      </c>
      <c r="F704" s="148">
        <f t="shared" si="19"/>
        <v>233</v>
      </c>
      <c r="G704" s="292">
        <v>1165000</v>
      </c>
      <c r="H704" s="245">
        <v>1554</v>
      </c>
      <c r="I704" s="245" t="s">
        <v>1530</v>
      </c>
      <c r="J704" s="245">
        <v>1743</v>
      </c>
      <c r="K704" s="245">
        <v>3043800258</v>
      </c>
      <c r="L704" s="245" t="s">
        <v>1410</v>
      </c>
    </row>
    <row r="705" spans="1:12" ht="12.75">
      <c r="A705" s="90"/>
      <c r="B705" s="73"/>
      <c r="C705" s="291"/>
      <c r="D705" s="73"/>
      <c r="E705" s="242">
        <v>51.382300000000001</v>
      </c>
      <c r="F705" s="148">
        <f t="shared" si="19"/>
        <v>52</v>
      </c>
      <c r="G705" s="292">
        <v>260000</v>
      </c>
      <c r="H705" s="245">
        <v>4711</v>
      </c>
      <c r="I705" s="245" t="s">
        <v>1535</v>
      </c>
      <c r="J705" s="245">
        <v>1205</v>
      </c>
      <c r="K705" s="245">
        <v>3042800359</v>
      </c>
      <c r="L705" s="245" t="s">
        <v>1410</v>
      </c>
    </row>
    <row r="706" spans="1:12" ht="12.75">
      <c r="A706" s="90"/>
      <c r="B706" s="73"/>
      <c r="C706" s="291"/>
      <c r="D706" s="73"/>
      <c r="E706" s="242">
        <v>138.74440000000001</v>
      </c>
      <c r="F706" s="148">
        <f t="shared" si="19"/>
        <v>139</v>
      </c>
      <c r="G706" s="292">
        <v>695000</v>
      </c>
      <c r="H706" s="245">
        <v>1655</v>
      </c>
      <c r="I706" s="245" t="s">
        <v>1535</v>
      </c>
      <c r="J706" s="245">
        <v>828</v>
      </c>
      <c r="K706" s="245">
        <v>3042800360</v>
      </c>
      <c r="L706" s="245" t="s">
        <v>1410</v>
      </c>
    </row>
    <row r="707" spans="1:12" ht="12.75">
      <c r="A707" s="90"/>
      <c r="B707" s="73"/>
      <c r="C707" s="291"/>
      <c r="D707" s="73"/>
      <c r="E707" s="242">
        <v>20.338000000000001</v>
      </c>
      <c r="F707" s="148">
        <f t="shared" si="19"/>
        <v>21</v>
      </c>
      <c r="G707" s="292">
        <v>105000</v>
      </c>
      <c r="H707" s="245">
        <v>1555</v>
      </c>
      <c r="I707" s="245" t="s">
        <v>1530</v>
      </c>
      <c r="J707" s="245">
        <v>1744</v>
      </c>
      <c r="K707" s="245">
        <v>3026600151</v>
      </c>
      <c r="L707" s="245" t="s">
        <v>1410</v>
      </c>
    </row>
    <row r="708" spans="1:12" ht="12.75">
      <c r="A708" s="90"/>
      <c r="B708" s="73"/>
      <c r="C708" s="291"/>
      <c r="D708" s="73"/>
      <c r="E708" s="242">
        <v>24.545000000000002</v>
      </c>
      <c r="F708" s="148">
        <f t="shared" si="19"/>
        <v>25</v>
      </c>
      <c r="G708" s="292">
        <v>125000</v>
      </c>
      <c r="H708" s="245">
        <v>1556</v>
      </c>
      <c r="I708" s="245" t="s">
        <v>1530</v>
      </c>
      <c r="J708" s="245">
        <v>1745</v>
      </c>
      <c r="K708" s="245">
        <v>3026600152</v>
      </c>
      <c r="L708" s="245" t="s">
        <v>1410</v>
      </c>
    </row>
    <row r="709" spans="1:12" ht="12.75">
      <c r="A709" s="90"/>
      <c r="B709" s="73"/>
      <c r="C709" s="291"/>
      <c r="D709" s="73"/>
      <c r="E709" s="242">
        <v>80.813999999999993</v>
      </c>
      <c r="F709" s="148">
        <f t="shared" si="19"/>
        <v>81</v>
      </c>
      <c r="G709" s="292">
        <v>405000</v>
      </c>
      <c r="H709" s="304">
        <v>1557</v>
      </c>
      <c r="I709" s="245" t="s">
        <v>1530</v>
      </c>
      <c r="J709" s="245">
        <v>1746</v>
      </c>
      <c r="K709" s="245">
        <v>3026600153</v>
      </c>
      <c r="L709" s="245" t="s">
        <v>1410</v>
      </c>
    </row>
    <row r="710" spans="1:12" ht="12.75">
      <c r="A710" s="90"/>
      <c r="B710" s="73"/>
      <c r="C710" s="291"/>
      <c r="D710" s="73"/>
      <c r="E710" s="242">
        <v>22.077000000000002</v>
      </c>
      <c r="F710" s="148">
        <f t="shared" si="19"/>
        <v>23</v>
      </c>
      <c r="G710" s="292">
        <v>115000</v>
      </c>
      <c r="H710" s="302">
        <v>1558</v>
      </c>
      <c r="I710" s="245" t="s">
        <v>1530</v>
      </c>
      <c r="J710" s="245">
        <v>1747</v>
      </c>
      <c r="K710" s="245">
        <v>3026600153</v>
      </c>
      <c r="L710" s="245" t="s">
        <v>1410</v>
      </c>
    </row>
    <row r="711" spans="1:12" ht="12.75">
      <c r="A711" s="90"/>
      <c r="B711" s="73"/>
      <c r="C711" s="291"/>
      <c r="D711" s="73"/>
      <c r="E711" s="242">
        <v>34.369</v>
      </c>
      <c r="F711" s="148">
        <f t="shared" si="19"/>
        <v>35</v>
      </c>
      <c r="G711" s="292">
        <v>175000</v>
      </c>
      <c r="H711" s="245">
        <v>1742</v>
      </c>
      <c r="I711" s="245" t="s">
        <v>1530</v>
      </c>
      <c r="J711" s="245">
        <v>782</v>
      </c>
      <c r="K711" s="245">
        <v>3017800016</v>
      </c>
      <c r="L711" s="245" t="s">
        <v>1410</v>
      </c>
    </row>
    <row r="712" spans="1:12" ht="12.75">
      <c r="A712" s="90"/>
      <c r="B712" s="73"/>
      <c r="C712" s="291"/>
      <c r="D712" s="73"/>
      <c r="E712" s="242">
        <v>52.63</v>
      </c>
      <c r="F712" s="148">
        <f t="shared" si="19"/>
        <v>53</v>
      </c>
      <c r="G712" s="292">
        <v>265000</v>
      </c>
      <c r="H712" s="245">
        <v>1743</v>
      </c>
      <c r="I712" s="245" t="s">
        <v>1530</v>
      </c>
      <c r="J712" s="245">
        <v>783</v>
      </c>
      <c r="K712" s="245">
        <v>3017800017</v>
      </c>
      <c r="L712" s="245" t="s">
        <v>1410</v>
      </c>
    </row>
    <row r="713" spans="1:12" ht="12.75">
      <c r="A713" s="90"/>
      <c r="B713" s="73"/>
      <c r="C713" s="291"/>
      <c r="D713" s="73"/>
      <c r="E713" s="242">
        <v>22.634699999999999</v>
      </c>
      <c r="F713" s="148">
        <f t="shared" si="19"/>
        <v>23</v>
      </c>
      <c r="G713" s="292">
        <v>115000</v>
      </c>
      <c r="H713" s="245">
        <v>1744</v>
      </c>
      <c r="I713" s="245" t="s">
        <v>1530</v>
      </c>
      <c r="J713" s="245">
        <v>784</v>
      </c>
      <c r="K713" s="245">
        <v>3017800018</v>
      </c>
      <c r="L713" s="245" t="s">
        <v>1410</v>
      </c>
    </row>
    <row r="714" spans="1:12" ht="12.75">
      <c r="A714" s="90"/>
      <c r="B714" s="73"/>
      <c r="C714" s="291"/>
      <c r="D714" s="73"/>
      <c r="E714" s="242">
        <v>23.721399999999999</v>
      </c>
      <c r="F714" s="148">
        <f t="shared" si="19"/>
        <v>24</v>
      </c>
      <c r="G714" s="292">
        <v>120000</v>
      </c>
      <c r="H714" s="245">
        <v>1745</v>
      </c>
      <c r="I714" s="245" t="s">
        <v>1530</v>
      </c>
      <c r="J714" s="245">
        <v>785</v>
      </c>
      <c r="K714" s="245">
        <v>3017800019</v>
      </c>
      <c r="L714" s="245" t="s">
        <v>1410</v>
      </c>
    </row>
    <row r="715" spans="1:12" ht="12.75">
      <c r="A715" s="90"/>
      <c r="B715" s="73"/>
      <c r="C715" s="291"/>
      <c r="D715" s="73"/>
      <c r="E715" s="242">
        <v>21.741299999999999</v>
      </c>
      <c r="F715" s="148">
        <f t="shared" si="19"/>
        <v>22</v>
      </c>
      <c r="G715" s="292">
        <v>110000</v>
      </c>
      <c r="H715" s="245">
        <v>4508</v>
      </c>
      <c r="I715" s="245" t="s">
        <v>1530</v>
      </c>
      <c r="J715" s="245">
        <v>715</v>
      </c>
      <c r="K715" s="245">
        <v>3147400028</v>
      </c>
      <c r="L715" s="245" t="s">
        <v>1410</v>
      </c>
    </row>
    <row r="716" spans="1:12" ht="12.75">
      <c r="A716" s="90"/>
      <c r="B716" s="73"/>
      <c r="C716" s="291"/>
      <c r="D716" s="73"/>
      <c r="E716" s="242">
        <v>22.679099999999998</v>
      </c>
      <c r="F716" s="148">
        <f t="shared" si="19"/>
        <v>23</v>
      </c>
      <c r="G716" s="292">
        <v>115000</v>
      </c>
      <c r="H716" s="245">
        <v>4510</v>
      </c>
      <c r="I716" s="245" t="s">
        <v>1530</v>
      </c>
      <c r="J716" s="245">
        <v>716</v>
      </c>
      <c r="K716" s="245">
        <v>3147400029</v>
      </c>
      <c r="L716" s="245" t="s">
        <v>1410</v>
      </c>
    </row>
    <row r="717" spans="1:12" ht="12.75">
      <c r="A717" s="90"/>
      <c r="B717" s="73"/>
      <c r="C717" s="291"/>
      <c r="D717" s="73"/>
      <c r="E717" s="242">
        <v>10.6172</v>
      </c>
      <c r="F717" s="148">
        <f t="shared" si="19"/>
        <v>11</v>
      </c>
      <c r="G717" s="292">
        <v>55000</v>
      </c>
      <c r="H717" s="245">
        <v>4512</v>
      </c>
      <c r="I717" s="245" t="s">
        <v>1533</v>
      </c>
      <c r="J717" s="245">
        <v>717</v>
      </c>
      <c r="K717" s="245">
        <v>3147400030</v>
      </c>
      <c r="L717" s="245" t="s">
        <v>1513</v>
      </c>
    </row>
    <row r="718" spans="1:12" ht="12.75">
      <c r="A718" s="90"/>
      <c r="B718" s="73"/>
      <c r="C718" s="291"/>
      <c r="D718" s="73"/>
      <c r="E718" s="242">
        <v>23.817</v>
      </c>
      <c r="F718" s="148">
        <f t="shared" si="19"/>
        <v>24</v>
      </c>
      <c r="G718" s="292">
        <v>120000</v>
      </c>
      <c r="H718" s="245">
        <v>4509</v>
      </c>
      <c r="I718" s="245" t="s">
        <v>1533</v>
      </c>
      <c r="J718" s="298">
        <v>718</v>
      </c>
      <c r="K718" s="245">
        <v>3147400031</v>
      </c>
      <c r="L718" s="245" t="s">
        <v>1513</v>
      </c>
    </row>
    <row r="719" spans="1:12" ht="12.75">
      <c r="A719" s="90"/>
      <c r="B719" s="73"/>
      <c r="C719" s="291"/>
      <c r="D719" s="73"/>
      <c r="E719" s="242">
        <v>11.9948</v>
      </c>
      <c r="F719" s="148">
        <f t="shared" si="19"/>
        <v>12</v>
      </c>
      <c r="G719" s="292">
        <v>60000</v>
      </c>
      <c r="H719" s="245">
        <v>4513</v>
      </c>
      <c r="I719" s="245" t="s">
        <v>1533</v>
      </c>
      <c r="J719" s="298">
        <v>719</v>
      </c>
      <c r="K719" s="245">
        <v>3147400032</v>
      </c>
      <c r="L719" s="245" t="s">
        <v>1513</v>
      </c>
    </row>
    <row r="720" spans="1:12" ht="12.75">
      <c r="A720" s="90"/>
      <c r="B720" s="73"/>
      <c r="C720" s="291"/>
      <c r="D720" s="73"/>
      <c r="E720" s="242">
        <v>15.670999999999999</v>
      </c>
      <c r="F720" s="148">
        <f t="shared" si="19"/>
        <v>16</v>
      </c>
      <c r="G720" s="292">
        <v>80000</v>
      </c>
      <c r="H720" s="245">
        <v>525</v>
      </c>
      <c r="I720" s="245" t="s">
        <v>1533</v>
      </c>
      <c r="J720" s="298">
        <v>1021</v>
      </c>
      <c r="K720" s="245">
        <v>3039200103</v>
      </c>
      <c r="L720" s="245" t="s">
        <v>1513</v>
      </c>
    </row>
    <row r="721" spans="1:12" ht="12.75">
      <c r="A721" s="90"/>
      <c r="B721" s="73"/>
      <c r="C721" s="291"/>
      <c r="D721" s="73"/>
      <c r="E721" s="242">
        <v>25.158000000000001</v>
      </c>
      <c r="F721" s="148">
        <f t="shared" si="19"/>
        <v>26</v>
      </c>
      <c r="G721" s="292">
        <v>130000</v>
      </c>
      <c r="H721" s="245">
        <v>4326</v>
      </c>
      <c r="I721" s="245" t="s">
        <v>1533</v>
      </c>
      <c r="J721" s="298">
        <v>1023</v>
      </c>
      <c r="K721" s="245">
        <v>3039200104</v>
      </c>
      <c r="L721" s="245" t="s">
        <v>1513</v>
      </c>
    </row>
    <row r="722" spans="1:12" ht="12.75">
      <c r="A722" s="90"/>
      <c r="B722" s="73"/>
      <c r="C722" s="291"/>
      <c r="D722" s="73"/>
      <c r="E722" s="242">
        <v>24.556000000000001</v>
      </c>
      <c r="F722" s="148">
        <f t="shared" si="19"/>
        <v>25</v>
      </c>
      <c r="G722" s="292">
        <v>125000</v>
      </c>
      <c r="H722" s="245">
        <v>4327</v>
      </c>
      <c r="I722" s="245" t="s">
        <v>1533</v>
      </c>
      <c r="J722" s="298">
        <v>1024</v>
      </c>
      <c r="K722" s="245">
        <v>3039200105</v>
      </c>
      <c r="L722" s="245" t="s">
        <v>1513</v>
      </c>
    </row>
    <row r="723" spans="1:12" ht="12.75">
      <c r="A723" s="90"/>
      <c r="B723" s="73"/>
      <c r="C723" s="291"/>
      <c r="D723" s="73"/>
      <c r="E723" s="242">
        <v>13.4277</v>
      </c>
      <c r="F723" s="148">
        <f t="shared" si="19"/>
        <v>14</v>
      </c>
      <c r="G723" s="292">
        <v>70000</v>
      </c>
      <c r="H723" s="245">
        <v>1654</v>
      </c>
      <c r="I723" s="245" t="s">
        <v>1533</v>
      </c>
      <c r="J723" s="298">
        <v>827</v>
      </c>
      <c r="K723" s="245"/>
      <c r="L723" s="245" t="s">
        <v>1513</v>
      </c>
    </row>
    <row r="724" spans="1:12" ht="12.75">
      <c r="A724" s="90"/>
      <c r="B724" s="73"/>
      <c r="C724" s="291"/>
      <c r="D724" s="73"/>
      <c r="E724" s="242">
        <v>9.9162999999999997</v>
      </c>
      <c r="F724" s="148">
        <f t="shared" si="19"/>
        <v>10</v>
      </c>
      <c r="G724" s="292">
        <v>50000</v>
      </c>
      <c r="H724" s="245">
        <v>616</v>
      </c>
      <c r="I724" s="245" t="s">
        <v>1533</v>
      </c>
      <c r="J724" s="298">
        <v>1026</v>
      </c>
      <c r="K724" s="317">
        <v>3147900069</v>
      </c>
      <c r="L724" s="245" t="s">
        <v>1513</v>
      </c>
    </row>
    <row r="725" spans="1:12" ht="12.75">
      <c r="A725" s="90"/>
      <c r="B725" s="73"/>
      <c r="C725" s="291"/>
      <c r="D725" s="73"/>
      <c r="E725" s="242">
        <v>18.9495</v>
      </c>
      <c r="F725" s="148">
        <f t="shared" si="19"/>
        <v>19</v>
      </c>
      <c r="G725" s="292">
        <v>95000</v>
      </c>
      <c r="H725" s="302">
        <v>618</v>
      </c>
      <c r="I725" s="245" t="s">
        <v>1533</v>
      </c>
      <c r="J725" s="298">
        <v>1029</v>
      </c>
      <c r="K725" s="318">
        <v>3147900070</v>
      </c>
      <c r="L725" s="314" t="s">
        <v>1513</v>
      </c>
    </row>
    <row r="726" spans="1:12" ht="15">
      <c r="A726" s="90"/>
      <c r="B726" s="73"/>
      <c r="C726" s="291"/>
      <c r="D726" s="73"/>
      <c r="E726" s="403">
        <v>23.273599999999998</v>
      </c>
      <c r="F726" s="148">
        <f t="shared" si="19"/>
        <v>24</v>
      </c>
      <c r="G726" s="292">
        <v>120000</v>
      </c>
      <c r="H726" s="403">
        <v>1716</v>
      </c>
      <c r="I726" s="245" t="s">
        <v>1533</v>
      </c>
      <c r="J726" s="315">
        <v>781</v>
      </c>
      <c r="K726" s="403">
        <v>3020900166</v>
      </c>
      <c r="L726" s="403" t="s">
        <v>1513</v>
      </c>
    </row>
    <row r="727" spans="1:12" ht="15">
      <c r="A727" s="90"/>
      <c r="B727" s="73"/>
      <c r="C727" s="291"/>
      <c r="D727" s="73"/>
      <c r="E727" s="403"/>
      <c r="F727" s="148">
        <f t="shared" si="19"/>
        <v>0</v>
      </c>
      <c r="G727" s="292"/>
      <c r="H727" s="403"/>
      <c r="I727" s="245" t="s">
        <v>1533</v>
      </c>
      <c r="J727" s="315">
        <v>780</v>
      </c>
      <c r="K727" s="403"/>
      <c r="L727" s="403"/>
    </row>
    <row r="728" spans="1:12" ht="15">
      <c r="A728" s="90"/>
      <c r="B728" s="73"/>
      <c r="C728" s="291"/>
      <c r="D728" s="73"/>
      <c r="E728" s="403"/>
      <c r="F728" s="148">
        <f t="shared" si="19"/>
        <v>0</v>
      </c>
      <c r="G728" s="292"/>
      <c r="H728" s="403"/>
      <c r="I728" s="245" t="s">
        <v>1533</v>
      </c>
      <c r="J728" s="315">
        <v>779</v>
      </c>
      <c r="K728" s="403"/>
      <c r="L728" s="403"/>
    </row>
    <row r="729" spans="1:12" ht="15">
      <c r="A729" s="90"/>
      <c r="B729" s="73"/>
      <c r="C729" s="291"/>
      <c r="D729" s="73"/>
      <c r="E729" s="297">
        <v>6.1239999999999997</v>
      </c>
      <c r="F729" s="148">
        <f t="shared" si="19"/>
        <v>7</v>
      </c>
      <c r="G729" s="292">
        <v>35000</v>
      </c>
      <c r="H729" s="299">
        <v>1714</v>
      </c>
      <c r="I729" s="245" t="s">
        <v>1539</v>
      </c>
      <c r="J729" s="315">
        <v>778</v>
      </c>
      <c r="K729" s="299">
        <v>3020900165</v>
      </c>
      <c r="L729" s="298" t="s">
        <v>1552</v>
      </c>
    </row>
    <row r="730" spans="1:12" ht="15">
      <c r="A730" s="90"/>
      <c r="B730" s="73"/>
      <c r="C730" s="291"/>
      <c r="D730" s="73"/>
      <c r="E730" s="403">
        <v>15.120699999999999</v>
      </c>
      <c r="F730" s="148">
        <f t="shared" si="19"/>
        <v>16</v>
      </c>
      <c r="G730" s="292">
        <v>80000</v>
      </c>
      <c r="H730" s="403">
        <v>1717</v>
      </c>
      <c r="I730" s="245" t="s">
        <v>1533</v>
      </c>
      <c r="J730" s="315">
        <v>782</v>
      </c>
      <c r="K730" s="403">
        <v>3020900170</v>
      </c>
      <c r="L730" s="403" t="s">
        <v>1513</v>
      </c>
    </row>
    <row r="731" spans="1:12" ht="15">
      <c r="A731" s="90"/>
      <c r="B731" s="73"/>
      <c r="C731" s="291"/>
      <c r="D731" s="73"/>
      <c r="E731" s="403"/>
      <c r="F731" s="148">
        <f t="shared" si="19"/>
        <v>0</v>
      </c>
      <c r="G731" s="292"/>
      <c r="H731" s="403"/>
      <c r="I731" s="245" t="s">
        <v>1533</v>
      </c>
      <c r="J731" s="315">
        <v>783</v>
      </c>
      <c r="K731" s="403"/>
      <c r="L731" s="403"/>
    </row>
    <row r="732" spans="1:12" ht="15">
      <c r="A732" s="90"/>
      <c r="B732" s="73"/>
      <c r="C732" s="291"/>
      <c r="D732" s="73"/>
      <c r="E732" s="242">
        <v>7.1180000000000003</v>
      </c>
      <c r="F732" s="148">
        <f t="shared" si="19"/>
        <v>8</v>
      </c>
      <c r="G732" s="292">
        <v>40000</v>
      </c>
      <c r="H732" s="299">
        <v>1713</v>
      </c>
      <c r="I732" s="245" t="s">
        <v>1539</v>
      </c>
      <c r="J732" s="298"/>
      <c r="K732" s="299">
        <v>3020900164</v>
      </c>
      <c r="L732" s="298" t="s">
        <v>1552</v>
      </c>
    </row>
    <row r="733" spans="1:12" ht="15">
      <c r="A733" s="90"/>
      <c r="B733" s="73"/>
      <c r="C733" s="291"/>
      <c r="D733" s="73"/>
      <c r="E733" s="242">
        <v>20.953800000000001</v>
      </c>
      <c r="F733" s="148">
        <f t="shared" si="19"/>
        <v>21</v>
      </c>
      <c r="G733" s="292">
        <v>210000</v>
      </c>
      <c r="H733" s="299">
        <v>1680</v>
      </c>
      <c r="I733" s="245" t="s">
        <v>1536</v>
      </c>
      <c r="J733" s="315">
        <v>697</v>
      </c>
      <c r="K733" s="299">
        <v>3034300094</v>
      </c>
      <c r="L733" s="298" t="s">
        <v>1513</v>
      </c>
    </row>
    <row r="734" spans="1:12" ht="15">
      <c r="A734" s="90"/>
      <c r="B734" s="73"/>
      <c r="C734" s="291"/>
      <c r="D734" s="73"/>
      <c r="E734" s="242">
        <v>50.350700000000003</v>
      </c>
      <c r="F734" s="148">
        <f t="shared" si="19"/>
        <v>51</v>
      </c>
      <c r="G734" s="292">
        <v>510000</v>
      </c>
      <c r="H734" s="299">
        <v>1783</v>
      </c>
      <c r="I734" s="245" t="s">
        <v>1536</v>
      </c>
      <c r="J734" s="315">
        <v>699</v>
      </c>
      <c r="K734" s="299">
        <v>3034300095</v>
      </c>
      <c r="L734" s="244" t="s">
        <v>1513</v>
      </c>
    </row>
    <row r="735" spans="1:12" ht="15">
      <c r="A735" s="90"/>
      <c r="B735" s="73"/>
      <c r="C735" s="291"/>
      <c r="D735" s="73"/>
      <c r="E735" s="242">
        <v>74.539100000000005</v>
      </c>
      <c r="F735" s="148">
        <f t="shared" si="19"/>
        <v>75</v>
      </c>
      <c r="G735" s="292">
        <v>750000</v>
      </c>
      <c r="H735" s="299">
        <v>1782</v>
      </c>
      <c r="I735" s="245" t="s">
        <v>1536</v>
      </c>
      <c r="J735" s="315">
        <v>698</v>
      </c>
      <c r="K735" s="299">
        <v>3034300095</v>
      </c>
      <c r="L735" s="245" t="s">
        <v>1513</v>
      </c>
    </row>
    <row r="736" spans="1:12" ht="15">
      <c r="A736" s="90"/>
      <c r="B736" s="73"/>
      <c r="C736" s="291"/>
      <c r="D736" s="73"/>
      <c r="E736" s="242">
        <v>55.853999999999999</v>
      </c>
      <c r="F736" s="148">
        <f t="shared" si="19"/>
        <v>56</v>
      </c>
      <c r="G736" s="292">
        <v>560000</v>
      </c>
      <c r="H736" s="299">
        <v>1784</v>
      </c>
      <c r="I736" s="245" t="s">
        <v>1536</v>
      </c>
      <c r="J736" s="315">
        <v>700</v>
      </c>
      <c r="K736" s="299">
        <v>3034300096</v>
      </c>
      <c r="L736" s="245" t="s">
        <v>1513</v>
      </c>
    </row>
    <row r="737" spans="1:12" ht="15">
      <c r="A737" s="90"/>
      <c r="B737" s="73"/>
      <c r="C737" s="291"/>
      <c r="D737" s="73"/>
      <c r="E737" s="242">
        <v>40.441600000000001</v>
      </c>
      <c r="F737" s="148">
        <f t="shared" si="19"/>
        <v>41</v>
      </c>
      <c r="G737" s="292">
        <v>410000</v>
      </c>
      <c r="H737" s="299">
        <v>1785</v>
      </c>
      <c r="I737" s="245" t="s">
        <v>1536</v>
      </c>
      <c r="J737" s="315">
        <v>881</v>
      </c>
      <c r="K737" s="299">
        <v>3034300096</v>
      </c>
      <c r="L737" s="245" t="s">
        <v>1513</v>
      </c>
    </row>
    <row r="738" spans="1:12" ht="15">
      <c r="A738" s="90"/>
      <c r="B738" s="73"/>
      <c r="C738" s="291"/>
      <c r="D738" s="73"/>
      <c r="E738" s="242">
        <v>40.839599999999997</v>
      </c>
      <c r="F738" s="148">
        <f t="shared" si="19"/>
        <v>41</v>
      </c>
      <c r="G738" s="292">
        <v>410000</v>
      </c>
      <c r="H738" s="299">
        <v>1678</v>
      </c>
      <c r="I738" s="245" t="s">
        <v>1536</v>
      </c>
      <c r="J738" s="315">
        <v>695</v>
      </c>
      <c r="K738" s="299">
        <v>3034300092</v>
      </c>
      <c r="L738" s="245" t="s">
        <v>1513</v>
      </c>
    </row>
    <row r="739" spans="1:12" ht="15">
      <c r="A739" s="90"/>
      <c r="B739" s="73"/>
      <c r="C739" s="291"/>
      <c r="D739" s="73"/>
      <c r="E739" s="242">
        <v>24.995699999999999</v>
      </c>
      <c r="F739" s="148">
        <f t="shared" si="19"/>
        <v>25</v>
      </c>
      <c r="G739" s="292">
        <v>250000</v>
      </c>
      <c r="H739" s="299">
        <v>1679</v>
      </c>
      <c r="I739" s="245" t="s">
        <v>1536</v>
      </c>
      <c r="J739" s="315">
        <v>696</v>
      </c>
      <c r="K739" s="299">
        <v>3034300093</v>
      </c>
      <c r="L739" s="245" t="s">
        <v>1513</v>
      </c>
    </row>
    <row r="740" spans="1:12" ht="15">
      <c r="A740" s="90"/>
      <c r="B740" s="73"/>
      <c r="C740" s="291"/>
      <c r="D740" s="73"/>
      <c r="E740" s="242">
        <v>163.453</v>
      </c>
      <c r="F740" s="148">
        <f t="shared" si="19"/>
        <v>164</v>
      </c>
      <c r="G740" s="292">
        <v>820000</v>
      </c>
      <c r="H740" s="245">
        <v>1746</v>
      </c>
      <c r="I740" s="245" t="s">
        <v>1535</v>
      </c>
      <c r="J740" s="245">
        <v>786</v>
      </c>
      <c r="K740" s="299">
        <v>3017800020</v>
      </c>
      <c r="L740" s="245" t="s">
        <v>1410</v>
      </c>
    </row>
    <row r="741" spans="1:12" ht="15">
      <c r="A741" s="90"/>
      <c r="B741" s="73"/>
      <c r="C741" s="291"/>
      <c r="D741" s="73"/>
      <c r="E741" s="242">
        <v>115.6044</v>
      </c>
      <c r="F741" s="148">
        <f t="shared" si="19"/>
        <v>116</v>
      </c>
      <c r="G741" s="292">
        <v>580000</v>
      </c>
      <c r="H741" s="245">
        <v>1747</v>
      </c>
      <c r="I741" s="245" t="s">
        <v>1535</v>
      </c>
      <c r="J741" s="245">
        <v>787</v>
      </c>
      <c r="K741" s="299">
        <v>3017800021</v>
      </c>
      <c r="L741" s="245" t="s">
        <v>1410</v>
      </c>
    </row>
    <row r="742" spans="1:12" ht="15">
      <c r="A742" s="90"/>
      <c r="B742" s="73"/>
      <c r="C742" s="291"/>
      <c r="D742" s="73"/>
      <c r="E742" s="242">
        <v>137.06110000000001</v>
      </c>
      <c r="F742" s="148">
        <f t="shared" si="19"/>
        <v>138</v>
      </c>
      <c r="G742" s="292">
        <v>690000</v>
      </c>
      <c r="H742" s="245">
        <v>1748</v>
      </c>
      <c r="I742" s="245" t="s">
        <v>1530</v>
      </c>
      <c r="J742" s="245">
        <v>788</v>
      </c>
      <c r="K742" s="299">
        <v>3017800022</v>
      </c>
      <c r="L742" s="245" t="s">
        <v>1410</v>
      </c>
    </row>
    <row r="743" spans="1:12" ht="15">
      <c r="A743" s="90"/>
      <c r="B743" s="73"/>
      <c r="C743" s="291"/>
      <c r="D743" s="73"/>
      <c r="E743" s="242">
        <v>558.10209999999995</v>
      </c>
      <c r="F743" s="148">
        <f t="shared" si="19"/>
        <v>559</v>
      </c>
      <c r="G743" s="292">
        <v>2795000</v>
      </c>
      <c r="H743" s="245">
        <v>1750</v>
      </c>
      <c r="I743" s="245" t="s">
        <v>1530</v>
      </c>
      <c r="J743" s="245">
        <v>789</v>
      </c>
      <c r="K743" s="299">
        <v>3017800023</v>
      </c>
      <c r="L743" s="245" t="s">
        <v>1410</v>
      </c>
    </row>
    <row r="744" spans="1:12" ht="15">
      <c r="A744" s="90"/>
      <c r="B744" s="73"/>
      <c r="C744" s="291"/>
      <c r="D744" s="73"/>
      <c r="E744" s="242">
        <v>200.93029999999999</v>
      </c>
      <c r="F744" s="148">
        <f t="shared" si="19"/>
        <v>201</v>
      </c>
      <c r="G744" s="292">
        <v>1005000</v>
      </c>
      <c r="H744" s="304">
        <v>1749</v>
      </c>
      <c r="I744" s="245" t="s">
        <v>1530</v>
      </c>
      <c r="J744" s="245">
        <v>790</v>
      </c>
      <c r="K744" s="299">
        <v>3017800024</v>
      </c>
      <c r="L744" s="245" t="s">
        <v>1410</v>
      </c>
    </row>
    <row r="745" spans="1:12" ht="15">
      <c r="A745" s="90"/>
      <c r="B745" s="73"/>
      <c r="C745" s="291"/>
      <c r="D745" s="73"/>
      <c r="E745" s="242">
        <v>32.2102</v>
      </c>
      <c r="F745" s="148">
        <f t="shared" si="19"/>
        <v>33</v>
      </c>
      <c r="G745" s="292">
        <v>165000</v>
      </c>
      <c r="H745" s="302">
        <v>1656</v>
      </c>
      <c r="I745" s="245" t="s">
        <v>1530</v>
      </c>
      <c r="J745" s="245">
        <v>829</v>
      </c>
      <c r="K745" s="299">
        <v>3042800361</v>
      </c>
      <c r="L745" s="245" t="s">
        <v>1410</v>
      </c>
    </row>
    <row r="746" spans="1:12" ht="15">
      <c r="A746" s="90"/>
      <c r="B746" s="73"/>
      <c r="C746" s="291"/>
      <c r="D746" s="73"/>
      <c r="E746" s="242">
        <v>544.62890000000004</v>
      </c>
      <c r="F746" s="148">
        <f t="shared" si="19"/>
        <v>545</v>
      </c>
      <c r="G746" s="292">
        <v>2725000</v>
      </c>
      <c r="H746" s="245">
        <v>4712</v>
      </c>
      <c r="I746" s="245" t="s">
        <v>1530</v>
      </c>
      <c r="J746" s="245">
        <v>1206</v>
      </c>
      <c r="K746" s="299">
        <v>3042800362</v>
      </c>
      <c r="L746" s="245" t="s">
        <v>1410</v>
      </c>
    </row>
    <row r="747" spans="1:12" ht="15">
      <c r="A747" s="90"/>
      <c r="B747" s="73"/>
      <c r="C747" s="291"/>
      <c r="D747" s="73"/>
      <c r="E747" s="242">
        <v>115.1621</v>
      </c>
      <c r="F747" s="148">
        <f t="shared" si="19"/>
        <v>116</v>
      </c>
      <c r="G747" s="292">
        <v>580000</v>
      </c>
      <c r="H747" s="245">
        <v>1657</v>
      </c>
      <c r="I747" s="245" t="s">
        <v>1530</v>
      </c>
      <c r="J747" s="245">
        <v>830</v>
      </c>
      <c r="K747" s="299">
        <v>3042800363</v>
      </c>
      <c r="L747" s="245" t="s">
        <v>1410</v>
      </c>
    </row>
    <row r="748" spans="1:12" ht="15">
      <c r="A748" s="90"/>
      <c r="B748" s="73"/>
      <c r="C748" s="291"/>
      <c r="D748" s="73"/>
      <c r="E748" s="242">
        <v>15.015000000000001</v>
      </c>
      <c r="F748" s="148">
        <f t="shared" si="19"/>
        <v>16</v>
      </c>
      <c r="G748" s="292">
        <v>80000</v>
      </c>
      <c r="H748" s="245">
        <v>1719</v>
      </c>
      <c r="I748" s="245" t="s">
        <v>1530</v>
      </c>
      <c r="J748" s="245">
        <v>755</v>
      </c>
      <c r="K748" s="15">
        <v>3020900168</v>
      </c>
      <c r="L748" s="245" t="s">
        <v>1410</v>
      </c>
    </row>
    <row r="749" spans="1:12" ht="15">
      <c r="A749" s="90"/>
      <c r="B749" s="73"/>
      <c r="C749" s="291"/>
      <c r="D749" s="73"/>
      <c r="E749" s="242">
        <v>28.798999999999999</v>
      </c>
      <c r="F749" s="148">
        <f t="shared" si="19"/>
        <v>29</v>
      </c>
      <c r="G749" s="292">
        <v>145000</v>
      </c>
      <c r="H749" s="245">
        <v>1720</v>
      </c>
      <c r="I749" s="245" t="s">
        <v>1530</v>
      </c>
      <c r="J749" s="245">
        <v>756</v>
      </c>
      <c r="K749" s="15">
        <v>3020900169</v>
      </c>
      <c r="L749" s="245" t="s">
        <v>1410</v>
      </c>
    </row>
    <row r="750" spans="1:12" ht="12.75">
      <c r="A750" s="90"/>
      <c r="B750" s="73"/>
      <c r="C750" s="291"/>
      <c r="D750" s="73"/>
      <c r="E750" s="242">
        <v>91.521699999999996</v>
      </c>
      <c r="F750" s="148">
        <f t="shared" si="19"/>
        <v>92</v>
      </c>
      <c r="G750" s="292">
        <v>460000</v>
      </c>
      <c r="H750" s="245">
        <v>1721</v>
      </c>
      <c r="I750" s="245" t="s">
        <v>1530</v>
      </c>
      <c r="J750" s="245">
        <v>757</v>
      </c>
      <c r="K750" s="245"/>
      <c r="L750" s="245" t="s">
        <v>1410</v>
      </c>
    </row>
    <row r="751" spans="1:12" ht="12.75">
      <c r="A751" s="90"/>
      <c r="B751" s="73"/>
      <c r="C751" s="291"/>
      <c r="D751" s="73"/>
      <c r="E751" s="242">
        <v>38.089300000000001</v>
      </c>
      <c r="F751" s="148">
        <f t="shared" si="19"/>
        <v>39</v>
      </c>
      <c r="G751" s="292">
        <v>195000</v>
      </c>
      <c r="H751" s="245">
        <v>1722</v>
      </c>
      <c r="I751" s="245" t="s">
        <v>1530</v>
      </c>
      <c r="J751" s="245">
        <v>758</v>
      </c>
      <c r="K751" s="245"/>
      <c r="L751" s="245" t="s">
        <v>1410</v>
      </c>
    </row>
    <row r="752" spans="1:12" ht="12.75">
      <c r="A752" s="90"/>
      <c r="B752" s="73"/>
      <c r="C752" s="291"/>
      <c r="D752" s="73"/>
      <c r="E752" s="242">
        <v>41.390900000000002</v>
      </c>
      <c r="F752" s="148">
        <f t="shared" si="19"/>
        <v>42</v>
      </c>
      <c r="G752" s="292">
        <v>210000</v>
      </c>
      <c r="H752" s="245">
        <v>1723</v>
      </c>
      <c r="I752" s="245" t="s">
        <v>1533</v>
      </c>
      <c r="J752" s="245">
        <v>759</v>
      </c>
      <c r="K752" s="245"/>
      <c r="L752" s="245" t="s">
        <v>1513</v>
      </c>
    </row>
    <row r="753" spans="1:12" ht="15">
      <c r="A753" s="90"/>
      <c r="B753" s="73"/>
      <c r="C753" s="291"/>
      <c r="D753" s="73"/>
      <c r="E753" s="242">
        <v>7.9531000000000001</v>
      </c>
      <c r="F753" s="148">
        <f t="shared" si="19"/>
        <v>8</v>
      </c>
      <c r="G753" s="292">
        <v>40000</v>
      </c>
      <c r="H753" s="245">
        <v>1724</v>
      </c>
      <c r="I753" s="245" t="s">
        <v>1533</v>
      </c>
      <c r="J753" s="245">
        <v>760</v>
      </c>
      <c r="K753" s="299"/>
      <c r="L753" s="245" t="s">
        <v>1513</v>
      </c>
    </row>
    <row r="754" spans="1:12" ht="15">
      <c r="A754" s="90"/>
      <c r="B754" s="73"/>
      <c r="C754" s="291"/>
      <c r="D754" s="73"/>
      <c r="E754" s="242">
        <v>45.607100000000003</v>
      </c>
      <c r="F754" s="148">
        <f t="shared" si="19"/>
        <v>46</v>
      </c>
      <c r="G754" s="292">
        <v>230000</v>
      </c>
      <c r="H754" s="245">
        <v>1718</v>
      </c>
      <c r="I754" s="245" t="s">
        <v>1533</v>
      </c>
      <c r="J754" s="245">
        <v>754</v>
      </c>
      <c r="K754" s="299">
        <v>3020900167</v>
      </c>
      <c r="L754" s="245" t="s">
        <v>1513</v>
      </c>
    </row>
    <row r="755" spans="1:12" ht="15">
      <c r="A755" s="90"/>
      <c r="B755" s="73"/>
      <c r="C755" s="291"/>
      <c r="D755" s="73"/>
      <c r="E755" s="242">
        <v>9.1013000000000002</v>
      </c>
      <c r="F755" s="148">
        <f t="shared" si="19"/>
        <v>10</v>
      </c>
      <c r="G755" s="292">
        <v>50000</v>
      </c>
      <c r="H755" s="245">
        <v>620</v>
      </c>
      <c r="I755" s="245" t="s">
        <v>1533</v>
      </c>
      <c r="J755" s="245">
        <v>1031</v>
      </c>
      <c r="K755" s="299">
        <v>3147900072</v>
      </c>
      <c r="L755" s="245" t="s">
        <v>1513</v>
      </c>
    </row>
    <row r="756" spans="1:12" ht="15">
      <c r="A756" s="90"/>
      <c r="B756" s="73"/>
      <c r="C756" s="291"/>
      <c r="D756" s="73"/>
      <c r="E756" s="242">
        <v>8.6516000000000002</v>
      </c>
      <c r="F756" s="148">
        <f t="shared" si="19"/>
        <v>9</v>
      </c>
      <c r="G756" s="292">
        <v>45000</v>
      </c>
      <c r="H756" s="245">
        <v>621</v>
      </c>
      <c r="I756" s="245" t="s">
        <v>1533</v>
      </c>
      <c r="J756" s="245">
        <v>1032</v>
      </c>
      <c r="K756" s="299">
        <v>3147900073</v>
      </c>
      <c r="L756" s="245" t="s">
        <v>1513</v>
      </c>
    </row>
    <row r="757" spans="1:12" ht="15">
      <c r="A757" s="90"/>
      <c r="B757" s="73"/>
      <c r="C757" s="291"/>
      <c r="D757" s="73"/>
      <c r="E757" s="242">
        <v>41.537199999999999</v>
      </c>
      <c r="F757" s="148">
        <f t="shared" si="19"/>
        <v>42</v>
      </c>
      <c r="G757" s="292">
        <v>210000</v>
      </c>
      <c r="H757" s="245">
        <v>622</v>
      </c>
      <c r="I757" s="245" t="s">
        <v>1533</v>
      </c>
      <c r="J757" s="245">
        <v>1033</v>
      </c>
      <c r="K757" s="299">
        <v>3147900074</v>
      </c>
      <c r="L757" s="245" t="s">
        <v>1513</v>
      </c>
    </row>
    <row r="758" spans="1:12" ht="15">
      <c r="A758" s="90"/>
      <c r="B758" s="73"/>
      <c r="C758" s="291"/>
      <c r="D758" s="73"/>
      <c r="E758" s="242">
        <v>15.1877</v>
      </c>
      <c r="F758" s="148">
        <f t="shared" si="19"/>
        <v>16</v>
      </c>
      <c r="G758" s="292">
        <v>80000</v>
      </c>
      <c r="H758" s="245">
        <v>623</v>
      </c>
      <c r="I758" s="245" t="s">
        <v>1533</v>
      </c>
      <c r="J758" s="298">
        <v>1034</v>
      </c>
      <c r="K758" s="299">
        <v>3147900075</v>
      </c>
      <c r="L758" s="245" t="s">
        <v>1513</v>
      </c>
    </row>
    <row r="759" spans="1:12" ht="15">
      <c r="A759" s="90"/>
      <c r="B759" s="73"/>
      <c r="C759" s="291"/>
      <c r="D759" s="73"/>
      <c r="E759" s="242">
        <v>4.7393999999999998</v>
      </c>
      <c r="F759" s="148">
        <f t="shared" si="19"/>
        <v>5</v>
      </c>
      <c r="G759" s="292">
        <v>25000</v>
      </c>
      <c r="H759" s="245">
        <v>4514</v>
      </c>
      <c r="I759" s="245" t="s">
        <v>1533</v>
      </c>
      <c r="J759" s="298">
        <v>720</v>
      </c>
      <c r="K759" s="299">
        <v>3147400033</v>
      </c>
      <c r="L759" s="245" t="s">
        <v>1513</v>
      </c>
    </row>
    <row r="760" spans="1:12" ht="15">
      <c r="A760" s="90"/>
      <c r="B760" s="73"/>
      <c r="C760" s="291"/>
      <c r="D760" s="73"/>
      <c r="E760" s="242">
        <v>4.3601000000000001</v>
      </c>
      <c r="F760" s="148">
        <f t="shared" si="19"/>
        <v>5</v>
      </c>
      <c r="G760" s="292">
        <v>25000</v>
      </c>
      <c r="H760" s="245">
        <v>4536</v>
      </c>
      <c r="I760" s="245" t="s">
        <v>1533</v>
      </c>
      <c r="J760" s="298">
        <v>723</v>
      </c>
      <c r="K760" s="299">
        <v>3147400035</v>
      </c>
      <c r="L760" s="245" t="s">
        <v>1513</v>
      </c>
    </row>
    <row r="761" spans="1:12" ht="15">
      <c r="A761" s="73"/>
      <c r="B761" s="73"/>
      <c r="C761" s="291"/>
      <c r="D761" s="73"/>
      <c r="E761" s="242">
        <v>40.811700000000002</v>
      </c>
      <c r="F761" s="148">
        <f t="shared" si="19"/>
        <v>41</v>
      </c>
      <c r="G761" s="292">
        <v>205000</v>
      </c>
      <c r="H761" s="302">
        <v>4538</v>
      </c>
      <c r="I761" s="245" t="s">
        <v>1533</v>
      </c>
      <c r="J761" s="298">
        <v>721</v>
      </c>
      <c r="K761" s="299">
        <v>3147400034</v>
      </c>
      <c r="L761" s="314" t="s">
        <v>1513</v>
      </c>
    </row>
    <row r="762" spans="1:12" ht="15">
      <c r="A762" s="90"/>
      <c r="B762" s="73"/>
      <c r="C762" s="291"/>
      <c r="D762" s="73"/>
      <c r="E762" s="242">
        <v>22.895199999999999</v>
      </c>
      <c r="F762" s="148">
        <f t="shared" si="19"/>
        <v>23</v>
      </c>
      <c r="G762" s="292">
        <v>115000</v>
      </c>
      <c r="H762" s="245">
        <v>4526</v>
      </c>
      <c r="I762" s="245" t="s">
        <v>1533</v>
      </c>
      <c r="J762" s="298">
        <v>1332</v>
      </c>
      <c r="K762" s="299">
        <v>3147400036</v>
      </c>
      <c r="L762" s="314" t="s">
        <v>1513</v>
      </c>
    </row>
    <row r="763" spans="1:12" ht="15">
      <c r="A763" s="73"/>
      <c r="B763" s="73"/>
      <c r="C763" s="291"/>
      <c r="D763" s="73"/>
      <c r="E763" s="242">
        <v>23.632999999999999</v>
      </c>
      <c r="F763" s="148">
        <f t="shared" si="19"/>
        <v>24</v>
      </c>
      <c r="G763" s="292">
        <v>120000</v>
      </c>
      <c r="H763" s="245">
        <v>1559</v>
      </c>
      <c r="I763" s="245" t="s">
        <v>1533</v>
      </c>
      <c r="J763" s="298">
        <v>1748</v>
      </c>
      <c r="K763" s="299">
        <v>3026600154</v>
      </c>
      <c r="L763" s="314" t="s">
        <v>1513</v>
      </c>
    </row>
    <row r="764" spans="1:12" ht="15">
      <c r="A764" s="90"/>
      <c r="B764" s="73"/>
      <c r="C764" s="291"/>
      <c r="D764" s="73"/>
      <c r="E764" s="242">
        <v>18.588000000000001</v>
      </c>
      <c r="F764" s="148">
        <f t="shared" si="19"/>
        <v>19</v>
      </c>
      <c r="G764" s="292">
        <v>95000</v>
      </c>
      <c r="H764" s="245">
        <v>1560</v>
      </c>
      <c r="I764" s="245" t="s">
        <v>1533</v>
      </c>
      <c r="J764" s="245">
        <v>1749</v>
      </c>
      <c r="K764" s="299">
        <v>3026600155</v>
      </c>
      <c r="L764" s="314" t="s">
        <v>1513</v>
      </c>
    </row>
    <row r="765" spans="1:12" ht="15">
      <c r="A765" s="73"/>
      <c r="B765" s="73"/>
      <c r="C765" s="291"/>
      <c r="D765" s="73"/>
      <c r="E765" s="242">
        <v>61.407200000000003</v>
      </c>
      <c r="F765" s="148">
        <f t="shared" si="19"/>
        <v>62</v>
      </c>
      <c r="G765" s="292">
        <v>620000</v>
      </c>
      <c r="H765" s="245">
        <v>1786</v>
      </c>
      <c r="I765" s="245" t="s">
        <v>1540</v>
      </c>
      <c r="J765" s="245">
        <v>882</v>
      </c>
      <c r="K765" s="299">
        <v>3034300097</v>
      </c>
      <c r="L765" s="314" t="s">
        <v>1513</v>
      </c>
    </row>
    <row r="766" spans="1:12" ht="15">
      <c r="A766" s="90"/>
      <c r="B766" s="73"/>
      <c r="C766" s="291"/>
      <c r="D766" s="73"/>
      <c r="E766" s="242">
        <v>105.61499999999999</v>
      </c>
      <c r="F766" s="148">
        <f t="shared" si="19"/>
        <v>106</v>
      </c>
      <c r="G766" s="292">
        <v>1060000</v>
      </c>
      <c r="H766" s="245">
        <v>1788</v>
      </c>
      <c r="I766" s="245" t="s">
        <v>1540</v>
      </c>
      <c r="J766" s="245">
        <v>883</v>
      </c>
      <c r="K766" s="299">
        <v>3034300098</v>
      </c>
      <c r="L766" s="314" t="s">
        <v>1513</v>
      </c>
    </row>
    <row r="767" spans="1:12" ht="15">
      <c r="A767" s="73"/>
      <c r="B767" s="73"/>
      <c r="C767" s="291"/>
      <c r="D767" s="73"/>
      <c r="E767" s="242">
        <v>304.0421</v>
      </c>
      <c r="F767" s="148">
        <f t="shared" si="19"/>
        <v>305</v>
      </c>
      <c r="G767" s="292">
        <v>3050000</v>
      </c>
      <c r="H767" s="245">
        <v>1791</v>
      </c>
      <c r="I767" s="245" t="s">
        <v>1540</v>
      </c>
      <c r="J767" s="245">
        <v>885</v>
      </c>
      <c r="K767" s="299">
        <v>3034300100</v>
      </c>
      <c r="L767" s="314" t="s">
        <v>1513</v>
      </c>
    </row>
    <row r="768" spans="1:12" ht="15">
      <c r="A768" s="90"/>
      <c r="B768" s="73"/>
      <c r="C768" s="291"/>
      <c r="D768" s="73"/>
      <c r="E768" s="242">
        <v>72.938199999999995</v>
      </c>
      <c r="F768" s="148">
        <f t="shared" si="19"/>
        <v>73</v>
      </c>
      <c r="G768" s="292">
        <v>365000</v>
      </c>
      <c r="H768" s="245">
        <v>1798</v>
      </c>
      <c r="I768" s="245" t="s">
        <v>1529</v>
      </c>
      <c r="J768" s="245">
        <v>884</v>
      </c>
      <c r="K768" s="299">
        <v>3034300099</v>
      </c>
      <c r="L768" s="314" t="s">
        <v>1513</v>
      </c>
    </row>
    <row r="769" spans="1:12" ht="15">
      <c r="A769" s="73"/>
      <c r="B769" s="73"/>
      <c r="C769" s="291"/>
      <c r="D769" s="73"/>
      <c r="E769" s="242">
        <v>82.335999999999999</v>
      </c>
      <c r="F769" s="148">
        <f t="shared" si="19"/>
        <v>83</v>
      </c>
      <c r="G769" s="292">
        <v>415000</v>
      </c>
      <c r="H769" s="245">
        <v>1793</v>
      </c>
      <c r="I769" s="245" t="s">
        <v>1529</v>
      </c>
      <c r="J769" s="245">
        <v>888</v>
      </c>
      <c r="K769" s="299">
        <v>3034300101</v>
      </c>
      <c r="L769" s="314" t="s">
        <v>1513</v>
      </c>
    </row>
    <row r="770" spans="1:12" ht="15">
      <c r="A770" s="90"/>
      <c r="B770" s="73"/>
      <c r="C770" s="291"/>
      <c r="D770" s="73"/>
      <c r="E770" s="242">
        <v>33.368899999999996</v>
      </c>
      <c r="F770" s="148">
        <f t="shared" si="19"/>
        <v>34</v>
      </c>
      <c r="G770" s="292">
        <v>340000</v>
      </c>
      <c r="H770" s="245">
        <v>1794</v>
      </c>
      <c r="I770" s="245" t="s">
        <v>1540</v>
      </c>
      <c r="J770" s="245">
        <v>889</v>
      </c>
      <c r="K770" s="299">
        <v>3034300103</v>
      </c>
      <c r="L770" s="314" t="s">
        <v>1513</v>
      </c>
    </row>
    <row r="771" spans="1:12" ht="15.75" thickBot="1">
      <c r="A771" s="73"/>
      <c r="B771" s="73"/>
      <c r="C771" s="291"/>
      <c r="D771" s="73"/>
      <c r="E771" s="242">
        <v>33.368899999999996</v>
      </c>
      <c r="F771" s="148">
        <f t="shared" si="19"/>
        <v>34</v>
      </c>
      <c r="G771" s="292">
        <v>340000</v>
      </c>
      <c r="H771" s="245">
        <v>1795</v>
      </c>
      <c r="I771" s="245" t="s">
        <v>1540</v>
      </c>
      <c r="J771" s="245">
        <v>890</v>
      </c>
      <c r="K771" s="299">
        <v>303400103</v>
      </c>
      <c r="L771" s="314" t="s">
        <v>1513</v>
      </c>
    </row>
    <row r="772" spans="1:12" ht="15">
      <c r="A772" s="73"/>
      <c r="B772" s="73"/>
      <c r="C772" s="291"/>
      <c r="D772" s="73"/>
      <c r="E772" s="305">
        <v>373.74950000000001</v>
      </c>
      <c r="F772" s="148">
        <f t="shared" si="19"/>
        <v>374</v>
      </c>
      <c r="G772" s="292">
        <v>3740000</v>
      </c>
      <c r="H772" s="245">
        <v>1658</v>
      </c>
      <c r="I772" s="245" t="s">
        <v>1541</v>
      </c>
      <c r="J772" s="245">
        <v>831</v>
      </c>
      <c r="K772" s="299"/>
      <c r="L772" s="245" t="s">
        <v>1549</v>
      </c>
    </row>
    <row r="773" spans="1:12" ht="15">
      <c r="A773" s="73"/>
      <c r="B773" s="73"/>
      <c r="C773" s="291"/>
      <c r="D773" s="73"/>
      <c r="E773" s="243">
        <v>497.98739999999998</v>
      </c>
      <c r="F773" s="148">
        <f t="shared" ref="F773:F833" si="20">ROUNDUP(E773,0)</f>
        <v>498</v>
      </c>
      <c r="G773" s="292">
        <v>996000</v>
      </c>
      <c r="H773" s="245">
        <v>4713</v>
      </c>
      <c r="I773" s="245" t="s">
        <v>1542</v>
      </c>
      <c r="J773" s="245"/>
      <c r="K773" s="299">
        <v>3043800265</v>
      </c>
      <c r="L773" s="245" t="s">
        <v>1553</v>
      </c>
    </row>
    <row r="774" spans="1:12" ht="15">
      <c r="A774" s="73"/>
      <c r="B774" s="73"/>
      <c r="C774" s="291"/>
      <c r="D774" s="73"/>
      <c r="E774" s="243">
        <v>81.217699999999994</v>
      </c>
      <c r="F774" s="148">
        <f t="shared" si="20"/>
        <v>82</v>
      </c>
      <c r="G774" s="292">
        <v>505120</v>
      </c>
      <c r="H774" s="245">
        <v>1659</v>
      </c>
      <c r="I774" s="245" t="s">
        <v>1542</v>
      </c>
      <c r="J774" s="245">
        <v>832</v>
      </c>
      <c r="K774" s="299">
        <v>3043800266</v>
      </c>
      <c r="L774" s="245" t="s">
        <v>1410</v>
      </c>
    </row>
    <row r="775" spans="1:12" ht="15">
      <c r="A775" s="73"/>
      <c r="B775" s="73"/>
      <c r="C775" s="291"/>
      <c r="D775" s="73"/>
      <c r="E775" s="297">
        <v>58.8872</v>
      </c>
      <c r="F775" s="148">
        <f t="shared" si="20"/>
        <v>59</v>
      </c>
      <c r="G775" s="292">
        <v>295000</v>
      </c>
      <c r="H775" s="314">
        <v>1725</v>
      </c>
      <c r="I775" s="245" t="s">
        <v>1530</v>
      </c>
      <c r="J775" s="245">
        <v>841</v>
      </c>
      <c r="K775" s="315">
        <v>3020900171</v>
      </c>
      <c r="L775" s="245" t="s">
        <v>1410</v>
      </c>
    </row>
    <row r="776" spans="1:12" ht="12.75">
      <c r="A776" s="73"/>
      <c r="B776" s="73"/>
      <c r="C776" s="291"/>
      <c r="D776" s="73"/>
      <c r="E776" s="403">
        <v>18.165600000000001</v>
      </c>
      <c r="F776" s="148">
        <f t="shared" si="20"/>
        <v>19</v>
      </c>
      <c r="G776" s="292">
        <v>95000</v>
      </c>
      <c r="H776" s="401">
        <v>1726</v>
      </c>
      <c r="I776" s="245" t="s">
        <v>1530</v>
      </c>
      <c r="J776" s="245">
        <v>842</v>
      </c>
      <c r="K776" s="401"/>
      <c r="L776" s="245" t="s">
        <v>1410</v>
      </c>
    </row>
    <row r="777" spans="1:12" ht="12.75">
      <c r="A777" s="73"/>
      <c r="B777" s="73"/>
      <c r="C777" s="291"/>
      <c r="D777" s="73"/>
      <c r="E777" s="403"/>
      <c r="F777" s="148">
        <f t="shared" si="20"/>
        <v>0</v>
      </c>
      <c r="G777" s="292"/>
      <c r="H777" s="402"/>
      <c r="I777" s="245" t="s">
        <v>1530</v>
      </c>
      <c r="J777" s="245">
        <v>843</v>
      </c>
      <c r="K777" s="402"/>
      <c r="L777" s="245" t="s">
        <v>1410</v>
      </c>
    </row>
    <row r="778" spans="1:12" ht="15">
      <c r="A778" s="73"/>
      <c r="B778" s="73"/>
      <c r="C778" s="291"/>
      <c r="D778" s="73"/>
      <c r="E778" s="297">
        <v>4.7103999999999999</v>
      </c>
      <c r="F778" s="148">
        <f t="shared" si="20"/>
        <v>5</v>
      </c>
      <c r="G778" s="292">
        <v>25000</v>
      </c>
      <c r="H778" s="244">
        <v>4515</v>
      </c>
      <c r="I778" s="245" t="s">
        <v>1530</v>
      </c>
      <c r="J778" s="245">
        <v>1334</v>
      </c>
      <c r="K778" s="315">
        <v>3147400037</v>
      </c>
      <c r="L778" s="245" t="s">
        <v>1410</v>
      </c>
    </row>
    <row r="779" spans="1:12" ht="15">
      <c r="A779" s="73"/>
      <c r="B779" s="73"/>
      <c r="C779" s="291"/>
      <c r="D779" s="73"/>
      <c r="E779" s="297">
        <v>76.206699999999998</v>
      </c>
      <c r="F779" s="148">
        <f t="shared" si="20"/>
        <v>77</v>
      </c>
      <c r="G779" s="292">
        <v>385000</v>
      </c>
      <c r="H779" s="245">
        <v>4516</v>
      </c>
      <c r="I779" s="245" t="s">
        <v>1530</v>
      </c>
      <c r="J779" s="245">
        <v>1335</v>
      </c>
      <c r="K779" s="315">
        <v>3147400038</v>
      </c>
      <c r="L779" s="245" t="s">
        <v>1410</v>
      </c>
    </row>
    <row r="780" spans="1:12" ht="15">
      <c r="A780" s="73"/>
      <c r="B780" s="73"/>
      <c r="C780" s="291"/>
      <c r="D780" s="73"/>
      <c r="E780" s="297">
        <v>22.307300000000001</v>
      </c>
      <c r="F780" s="148">
        <f t="shared" si="20"/>
        <v>23</v>
      </c>
      <c r="G780" s="292">
        <v>115000</v>
      </c>
      <c r="H780" s="245">
        <v>4529</v>
      </c>
      <c r="I780" s="245" t="s">
        <v>1530</v>
      </c>
      <c r="J780" s="245">
        <v>1336</v>
      </c>
      <c r="K780" s="315">
        <v>3147400039</v>
      </c>
      <c r="L780" s="245" t="s">
        <v>1410</v>
      </c>
    </row>
    <row r="781" spans="1:12" ht="15">
      <c r="A781" s="73"/>
      <c r="B781" s="73"/>
      <c r="C781" s="291"/>
      <c r="D781" s="73"/>
      <c r="E781" s="297">
        <v>25.786300000000001</v>
      </c>
      <c r="F781" s="148">
        <f t="shared" si="20"/>
        <v>26</v>
      </c>
      <c r="G781" s="292">
        <v>130000</v>
      </c>
      <c r="H781" s="245">
        <v>4530</v>
      </c>
      <c r="I781" s="245" t="s">
        <v>1530</v>
      </c>
      <c r="J781" s="245">
        <v>1343</v>
      </c>
      <c r="K781" s="315">
        <v>3147400040</v>
      </c>
      <c r="L781" s="245" t="s">
        <v>1410</v>
      </c>
    </row>
    <row r="782" spans="1:12" ht="15">
      <c r="A782" s="73"/>
      <c r="B782" s="73"/>
      <c r="C782" s="291"/>
      <c r="D782" s="73"/>
      <c r="E782" s="297">
        <v>25.606100000000001</v>
      </c>
      <c r="F782" s="148">
        <f t="shared" si="20"/>
        <v>26</v>
      </c>
      <c r="G782" s="292">
        <v>130000</v>
      </c>
      <c r="H782" s="245">
        <v>4531</v>
      </c>
      <c r="I782" s="245" t="s">
        <v>1530</v>
      </c>
      <c r="J782" s="245">
        <v>1344</v>
      </c>
      <c r="K782" s="315">
        <v>3147400041</v>
      </c>
      <c r="L782" s="245" t="s">
        <v>1410</v>
      </c>
    </row>
    <row r="783" spans="1:12" ht="15">
      <c r="A783" s="73"/>
      <c r="B783" s="73"/>
      <c r="C783" s="291"/>
      <c r="D783" s="73"/>
      <c r="E783" s="297">
        <v>6.7747000000000002</v>
      </c>
      <c r="F783" s="148">
        <f t="shared" si="20"/>
        <v>7</v>
      </c>
      <c r="G783" s="292">
        <v>35000</v>
      </c>
      <c r="H783" s="245">
        <v>4532</v>
      </c>
      <c r="I783" s="245" t="s">
        <v>1533</v>
      </c>
      <c r="J783" s="245">
        <v>1346</v>
      </c>
      <c r="K783" s="315">
        <v>3147400042</v>
      </c>
      <c r="L783" s="245" t="s">
        <v>1513</v>
      </c>
    </row>
    <row r="784" spans="1:12" ht="15">
      <c r="A784" s="73"/>
      <c r="B784" s="73"/>
      <c r="C784" s="291"/>
      <c r="D784" s="73"/>
      <c r="E784" s="297">
        <v>244.1097</v>
      </c>
      <c r="F784" s="148">
        <f t="shared" si="20"/>
        <v>245</v>
      </c>
      <c r="G784" s="292">
        <v>1225000</v>
      </c>
      <c r="H784" s="245">
        <v>1751</v>
      </c>
      <c r="I784" s="245" t="s">
        <v>1533</v>
      </c>
      <c r="J784" s="245">
        <v>791</v>
      </c>
      <c r="K784" s="315">
        <v>3017800026</v>
      </c>
      <c r="L784" s="245" t="s">
        <v>1513</v>
      </c>
    </row>
    <row r="785" spans="1:12" ht="15">
      <c r="A785" s="73"/>
      <c r="B785" s="73"/>
      <c r="C785" s="291"/>
      <c r="D785" s="73"/>
      <c r="E785" s="297">
        <v>115.5391</v>
      </c>
      <c r="F785" s="148">
        <f t="shared" si="20"/>
        <v>116</v>
      </c>
      <c r="G785" s="292">
        <v>580000</v>
      </c>
      <c r="H785" s="245">
        <v>1753</v>
      </c>
      <c r="I785" s="245" t="s">
        <v>1533</v>
      </c>
      <c r="J785" s="245">
        <v>792</v>
      </c>
      <c r="K785" s="315">
        <v>3017800025</v>
      </c>
      <c r="L785" s="245" t="s">
        <v>1513</v>
      </c>
    </row>
    <row r="786" spans="1:12" ht="15">
      <c r="A786" s="73"/>
      <c r="B786" s="73"/>
      <c r="C786" s="291"/>
      <c r="D786" s="73"/>
      <c r="E786" s="297">
        <v>89.094999999999999</v>
      </c>
      <c r="F786" s="148">
        <f t="shared" si="20"/>
        <v>90</v>
      </c>
      <c r="G786" s="292">
        <v>450000</v>
      </c>
      <c r="H786" s="245">
        <v>1521</v>
      </c>
      <c r="I786" s="245" t="s">
        <v>1533</v>
      </c>
      <c r="J786" s="245">
        <v>1750</v>
      </c>
      <c r="K786" s="315">
        <v>3026600156</v>
      </c>
      <c r="L786" s="245" t="s">
        <v>1513</v>
      </c>
    </row>
    <row r="787" spans="1:12" ht="15">
      <c r="A787" s="73"/>
      <c r="B787" s="73"/>
      <c r="C787" s="291"/>
      <c r="D787" s="73"/>
      <c r="E787" s="297">
        <v>40.740299999999998</v>
      </c>
      <c r="F787" s="148">
        <f t="shared" si="20"/>
        <v>41</v>
      </c>
      <c r="G787" s="292">
        <v>205000</v>
      </c>
      <c r="H787" s="245">
        <v>625</v>
      </c>
      <c r="I787" s="245" t="s">
        <v>1533</v>
      </c>
      <c r="J787" s="245">
        <v>1034</v>
      </c>
      <c r="K787" s="315">
        <v>3147900077</v>
      </c>
      <c r="L787" s="245" t="s">
        <v>1513</v>
      </c>
    </row>
    <row r="788" spans="1:12" ht="15">
      <c r="A788" s="73"/>
      <c r="B788" s="73"/>
      <c r="C788" s="291"/>
      <c r="D788" s="73"/>
      <c r="E788" s="297">
        <v>154.1627</v>
      </c>
      <c r="F788" s="148">
        <f t="shared" si="20"/>
        <v>155</v>
      </c>
      <c r="G788" s="292">
        <v>775000</v>
      </c>
      <c r="H788" s="245">
        <v>624</v>
      </c>
      <c r="I788" s="245" t="s">
        <v>1533</v>
      </c>
      <c r="J788" s="245">
        <v>1035</v>
      </c>
      <c r="K788" s="315">
        <v>3147900076</v>
      </c>
      <c r="L788" s="245" t="s">
        <v>1513</v>
      </c>
    </row>
    <row r="789" spans="1:12" ht="15">
      <c r="A789" s="73"/>
      <c r="B789" s="73"/>
      <c r="C789" s="291"/>
      <c r="D789" s="73"/>
      <c r="E789" s="297">
        <v>28.617000000000001</v>
      </c>
      <c r="F789" s="148">
        <f t="shared" si="20"/>
        <v>29</v>
      </c>
      <c r="G789" s="292">
        <v>145000</v>
      </c>
      <c r="H789" s="245">
        <v>4330</v>
      </c>
      <c r="I789" s="245" t="s">
        <v>1533</v>
      </c>
      <c r="J789" s="245">
        <v>1652</v>
      </c>
      <c r="K789" s="315">
        <v>3039200107</v>
      </c>
      <c r="L789" s="245" t="s">
        <v>1513</v>
      </c>
    </row>
    <row r="790" spans="1:12" ht="15">
      <c r="A790" s="73"/>
      <c r="B790" s="73"/>
      <c r="C790" s="291"/>
      <c r="D790" s="73"/>
      <c r="E790" s="297">
        <v>56.511000000000003</v>
      </c>
      <c r="F790" s="148">
        <f t="shared" si="20"/>
        <v>57</v>
      </c>
      <c r="G790" s="292">
        <v>285000</v>
      </c>
      <c r="H790" s="245">
        <v>4335</v>
      </c>
      <c r="I790" s="245" t="s">
        <v>1533</v>
      </c>
      <c r="J790" s="245">
        <v>1658</v>
      </c>
      <c r="K790" s="315">
        <v>3039200111</v>
      </c>
      <c r="L790" s="245" t="s">
        <v>1513</v>
      </c>
    </row>
    <row r="791" spans="1:12" ht="15">
      <c r="A791" s="73"/>
      <c r="B791" s="73"/>
      <c r="C791" s="291"/>
      <c r="D791" s="73"/>
      <c r="E791" s="297">
        <v>23.469000000000001</v>
      </c>
      <c r="F791" s="148">
        <f t="shared" si="20"/>
        <v>24</v>
      </c>
      <c r="G791" s="292">
        <v>120000</v>
      </c>
      <c r="H791" s="245">
        <v>4334</v>
      </c>
      <c r="I791" s="245" t="s">
        <v>1533</v>
      </c>
      <c r="J791" s="245">
        <v>1657</v>
      </c>
      <c r="K791" s="315">
        <v>3039200110</v>
      </c>
      <c r="L791" s="245" t="s">
        <v>1513</v>
      </c>
    </row>
    <row r="792" spans="1:12" ht="15">
      <c r="A792" s="73"/>
      <c r="B792" s="73"/>
      <c r="C792" s="291"/>
      <c r="D792" s="73"/>
      <c r="E792" s="297">
        <v>36.981999999999999</v>
      </c>
      <c r="F792" s="148">
        <f t="shared" si="20"/>
        <v>37</v>
      </c>
      <c r="G792" s="292">
        <v>185000</v>
      </c>
      <c r="H792" s="245">
        <v>4329</v>
      </c>
      <c r="I792" s="245" t="s">
        <v>1533</v>
      </c>
      <c r="J792" s="245">
        <v>1025</v>
      </c>
      <c r="K792" s="315">
        <v>3039200106</v>
      </c>
      <c r="L792" s="314" t="s">
        <v>1513</v>
      </c>
    </row>
    <row r="793" spans="1:12" ht="15">
      <c r="A793" s="73"/>
      <c r="B793" s="73"/>
      <c r="C793" s="291"/>
      <c r="D793" s="73"/>
      <c r="E793" s="403">
        <v>73.831999999999994</v>
      </c>
      <c r="F793" s="148">
        <f t="shared" si="20"/>
        <v>74</v>
      </c>
      <c r="G793" s="292">
        <v>370000</v>
      </c>
      <c r="H793" s="404">
        <v>4332</v>
      </c>
      <c r="I793" s="404" t="s">
        <v>1533</v>
      </c>
      <c r="J793" s="245">
        <v>1653</v>
      </c>
      <c r="K793" s="315">
        <v>3039200108</v>
      </c>
      <c r="L793" s="314" t="s">
        <v>1513</v>
      </c>
    </row>
    <row r="794" spans="1:12" ht="12.75">
      <c r="A794" s="73"/>
      <c r="B794" s="73"/>
      <c r="C794" s="291"/>
      <c r="D794" s="73"/>
      <c r="E794" s="403"/>
      <c r="F794" s="148">
        <f t="shared" si="20"/>
        <v>0</v>
      </c>
      <c r="G794" s="292"/>
      <c r="H794" s="405"/>
      <c r="I794" s="405"/>
      <c r="J794" s="245">
        <v>1654</v>
      </c>
      <c r="K794" s="406">
        <v>3039200109</v>
      </c>
      <c r="L794" s="314" t="s">
        <v>1513</v>
      </c>
    </row>
    <row r="795" spans="1:12" ht="15">
      <c r="A795" s="73"/>
      <c r="B795" s="73"/>
      <c r="C795" s="291"/>
      <c r="D795" s="73"/>
      <c r="E795" s="297">
        <v>57.261000000000003</v>
      </c>
      <c r="F795" s="148">
        <f t="shared" si="20"/>
        <v>58</v>
      </c>
      <c r="G795" s="292">
        <v>290000</v>
      </c>
      <c r="H795" s="245">
        <v>4333</v>
      </c>
      <c r="I795" s="245" t="s">
        <v>1533</v>
      </c>
      <c r="J795" s="245">
        <v>1655</v>
      </c>
      <c r="K795" s="407"/>
      <c r="L795" s="314" t="s">
        <v>1513</v>
      </c>
    </row>
    <row r="796" spans="1:12" ht="15">
      <c r="A796" s="73"/>
      <c r="B796" s="73"/>
      <c r="C796" s="291"/>
      <c r="D796" s="73"/>
      <c r="E796" s="297">
        <v>19.925000000000001</v>
      </c>
      <c r="F796" s="148">
        <f t="shared" si="20"/>
        <v>20</v>
      </c>
      <c r="G796" s="292">
        <v>200000</v>
      </c>
      <c r="H796" s="245">
        <v>1455</v>
      </c>
      <c r="I796" s="245" t="s">
        <v>1540</v>
      </c>
      <c r="J796" s="245">
        <v>801</v>
      </c>
      <c r="K796" s="315">
        <v>3034300104</v>
      </c>
      <c r="L796" s="314" t="s">
        <v>1513</v>
      </c>
    </row>
    <row r="797" spans="1:12" ht="15.75" thickBot="1">
      <c r="A797" s="73"/>
      <c r="B797" s="73"/>
      <c r="C797" s="291"/>
      <c r="D797" s="73"/>
      <c r="E797" s="297">
        <v>51.113199999999999</v>
      </c>
      <c r="F797" s="148">
        <f t="shared" si="20"/>
        <v>52</v>
      </c>
      <c r="G797" s="292">
        <v>260000</v>
      </c>
      <c r="H797" s="245">
        <v>1456</v>
      </c>
      <c r="I797" s="245" t="s">
        <v>1529</v>
      </c>
      <c r="J797" s="245">
        <v>802</v>
      </c>
      <c r="K797" s="315">
        <v>3034300105</v>
      </c>
      <c r="L797" s="314" t="s">
        <v>1513</v>
      </c>
    </row>
    <row r="798" spans="1:12" ht="12.75">
      <c r="A798" s="73"/>
      <c r="B798" s="73"/>
      <c r="C798" s="291"/>
      <c r="D798" s="73"/>
      <c r="E798" s="425">
        <v>28.661999999999999</v>
      </c>
      <c r="F798" s="148">
        <f t="shared" si="20"/>
        <v>29</v>
      </c>
      <c r="G798" s="292">
        <v>290000</v>
      </c>
      <c r="H798" s="245">
        <v>1462</v>
      </c>
      <c r="I798" s="245" t="s">
        <v>1543</v>
      </c>
      <c r="J798" s="397">
        <v>809</v>
      </c>
      <c r="K798" s="399">
        <v>3039200112</v>
      </c>
      <c r="L798" s="245" t="s">
        <v>1410</v>
      </c>
    </row>
    <row r="799" spans="1:12" ht="12.75">
      <c r="A799" s="73"/>
      <c r="B799" s="73"/>
      <c r="C799" s="291"/>
      <c r="D799" s="73"/>
      <c r="E799" s="426"/>
      <c r="F799" s="148">
        <f t="shared" si="20"/>
        <v>0</v>
      </c>
      <c r="G799" s="292"/>
      <c r="H799" s="245">
        <v>1463</v>
      </c>
      <c r="I799" s="245" t="s">
        <v>1544</v>
      </c>
      <c r="J799" s="398"/>
      <c r="K799" s="400"/>
      <c r="L799" s="245" t="s">
        <v>1410</v>
      </c>
    </row>
    <row r="800" spans="1:12" ht="15">
      <c r="A800" s="73"/>
      <c r="B800" s="73"/>
      <c r="C800" s="291"/>
      <c r="D800" s="73"/>
      <c r="E800" s="297">
        <v>35.764499999999998</v>
      </c>
      <c r="F800" s="148">
        <f t="shared" si="20"/>
        <v>36</v>
      </c>
      <c r="G800" s="292">
        <v>180000</v>
      </c>
      <c r="H800" s="245">
        <v>1951</v>
      </c>
      <c r="I800" s="245" t="s">
        <v>1544</v>
      </c>
      <c r="J800" s="245">
        <v>1037</v>
      </c>
      <c r="K800" s="299">
        <v>3147900078</v>
      </c>
      <c r="L800" s="245" t="s">
        <v>1410</v>
      </c>
    </row>
    <row r="801" spans="1:12" ht="15">
      <c r="A801" s="73"/>
      <c r="B801" s="73"/>
      <c r="C801" s="291"/>
      <c r="D801" s="73"/>
      <c r="E801" s="297">
        <v>67.046000000000006</v>
      </c>
      <c r="F801" s="148">
        <f t="shared" si="20"/>
        <v>68</v>
      </c>
      <c r="G801" s="292">
        <v>340000</v>
      </c>
      <c r="H801" s="245">
        <v>1524</v>
      </c>
      <c r="I801" s="245" t="s">
        <v>1544</v>
      </c>
      <c r="J801" s="245">
        <v>858</v>
      </c>
      <c r="K801" s="299">
        <v>3026600159</v>
      </c>
      <c r="L801" s="245" t="s">
        <v>1410</v>
      </c>
    </row>
    <row r="802" spans="1:12" ht="15">
      <c r="A802" s="73"/>
      <c r="B802" s="73"/>
      <c r="C802" s="291"/>
      <c r="D802" s="73"/>
      <c r="E802" s="297">
        <v>20.861999999999998</v>
      </c>
      <c r="F802" s="148">
        <f t="shared" si="20"/>
        <v>21</v>
      </c>
      <c r="G802" s="292">
        <v>105000</v>
      </c>
      <c r="H802" s="245">
        <v>1525</v>
      </c>
      <c r="I802" s="245" t="s">
        <v>1544</v>
      </c>
      <c r="J802" s="245">
        <v>859</v>
      </c>
      <c r="K802" s="299">
        <v>3026600160</v>
      </c>
      <c r="L802" s="245" t="s">
        <v>1410</v>
      </c>
    </row>
    <row r="803" spans="1:12" ht="15">
      <c r="A803" s="73"/>
      <c r="B803" s="73"/>
      <c r="C803" s="291"/>
      <c r="D803" s="73"/>
      <c r="E803" s="297">
        <v>36.915999999999997</v>
      </c>
      <c r="F803" s="148">
        <f t="shared" si="20"/>
        <v>37</v>
      </c>
      <c r="G803" s="292">
        <v>185000</v>
      </c>
      <c r="H803" s="245">
        <v>1523</v>
      </c>
      <c r="I803" s="245" t="s">
        <v>1544</v>
      </c>
      <c r="J803" s="245">
        <v>856</v>
      </c>
      <c r="K803" s="299">
        <v>3026600158</v>
      </c>
      <c r="L803" s="245" t="s">
        <v>1410</v>
      </c>
    </row>
    <row r="804" spans="1:12" ht="15">
      <c r="A804" s="73"/>
      <c r="B804" s="73"/>
      <c r="C804" s="291"/>
      <c r="D804" s="73"/>
      <c r="E804" s="297">
        <v>7.8487</v>
      </c>
      <c r="F804" s="148">
        <f t="shared" si="20"/>
        <v>8</v>
      </c>
      <c r="G804" s="292">
        <v>40000</v>
      </c>
      <c r="H804" s="245">
        <v>4275</v>
      </c>
      <c r="I804" s="245" t="s">
        <v>1544</v>
      </c>
      <c r="J804" s="245">
        <v>1348</v>
      </c>
      <c r="K804" s="299">
        <v>3147400043</v>
      </c>
      <c r="L804" s="245" t="s">
        <v>1410</v>
      </c>
    </row>
    <row r="805" spans="1:12" ht="15">
      <c r="A805" s="73"/>
      <c r="B805" s="73"/>
      <c r="C805" s="291"/>
      <c r="D805" s="73"/>
      <c r="E805" s="297">
        <v>2.8906999999999998</v>
      </c>
      <c r="F805" s="148">
        <f t="shared" si="20"/>
        <v>3</v>
      </c>
      <c r="G805" s="292">
        <v>15000</v>
      </c>
      <c r="H805" s="245">
        <v>4533</v>
      </c>
      <c r="I805" s="245" t="s">
        <v>1544</v>
      </c>
      <c r="J805" s="245">
        <v>1349</v>
      </c>
      <c r="K805" s="299">
        <v>3147400044</v>
      </c>
      <c r="L805" s="245" t="s">
        <v>1410</v>
      </c>
    </row>
    <row r="806" spans="1:12" ht="15">
      <c r="A806" s="73"/>
      <c r="B806" s="73"/>
      <c r="C806" s="291"/>
      <c r="D806" s="73"/>
      <c r="E806" s="297">
        <v>29.135100000000001</v>
      </c>
      <c r="F806" s="148">
        <f t="shared" si="20"/>
        <v>30</v>
      </c>
      <c r="G806" s="292">
        <v>150000</v>
      </c>
      <c r="H806" s="245">
        <v>4534</v>
      </c>
      <c r="I806" s="245" t="s">
        <v>1544</v>
      </c>
      <c r="J806" s="245">
        <v>1676</v>
      </c>
      <c r="K806" s="299">
        <v>3147400046</v>
      </c>
      <c r="L806" s="245" t="s">
        <v>1410</v>
      </c>
    </row>
    <row r="807" spans="1:12" ht="15">
      <c r="A807" s="73"/>
      <c r="B807" s="73"/>
      <c r="C807" s="291"/>
      <c r="D807" s="73"/>
      <c r="E807" s="297">
        <v>36.135800000000003</v>
      </c>
      <c r="F807" s="148">
        <f t="shared" si="20"/>
        <v>37</v>
      </c>
      <c r="G807" s="292">
        <v>185000</v>
      </c>
      <c r="H807" s="245">
        <v>1753</v>
      </c>
      <c r="I807" s="245" t="s">
        <v>1533</v>
      </c>
      <c r="J807" s="245">
        <v>793</v>
      </c>
      <c r="K807" s="299">
        <v>3017800027</v>
      </c>
      <c r="L807" s="245" t="s">
        <v>1513</v>
      </c>
    </row>
    <row r="808" spans="1:12" ht="15">
      <c r="A808" s="73"/>
      <c r="B808" s="73"/>
      <c r="C808" s="291"/>
      <c r="D808" s="73"/>
      <c r="E808" s="297">
        <v>170.8013</v>
      </c>
      <c r="F808" s="148">
        <f t="shared" si="20"/>
        <v>171</v>
      </c>
      <c r="G808" s="292">
        <v>855000</v>
      </c>
      <c r="H808" s="245">
        <v>1754</v>
      </c>
      <c r="I808" s="245" t="s">
        <v>1533</v>
      </c>
      <c r="J808" s="245">
        <v>794</v>
      </c>
      <c r="K808" s="299">
        <v>3017800028</v>
      </c>
      <c r="L808" s="245" t="s">
        <v>1513</v>
      </c>
    </row>
    <row r="809" spans="1:12" ht="15">
      <c r="A809" s="73"/>
      <c r="B809" s="73"/>
      <c r="C809" s="291"/>
      <c r="D809" s="73"/>
      <c r="E809" s="297">
        <v>94.117500000000007</v>
      </c>
      <c r="F809" s="148">
        <f t="shared" si="20"/>
        <v>95</v>
      </c>
      <c r="G809" s="292">
        <v>475000</v>
      </c>
      <c r="H809" s="245">
        <v>1526</v>
      </c>
      <c r="I809" s="245" t="s">
        <v>1533</v>
      </c>
      <c r="J809" s="245">
        <v>860</v>
      </c>
      <c r="K809" s="299">
        <v>3017800029</v>
      </c>
      <c r="L809" s="245" t="s">
        <v>1513</v>
      </c>
    </row>
    <row r="810" spans="1:12" ht="15">
      <c r="A810" s="73"/>
      <c r="B810" s="73"/>
      <c r="C810" s="291"/>
      <c r="D810" s="73"/>
      <c r="E810" s="297">
        <v>20.115600000000001</v>
      </c>
      <c r="F810" s="148">
        <f t="shared" si="20"/>
        <v>21</v>
      </c>
      <c r="G810" s="292">
        <v>105000</v>
      </c>
      <c r="H810" s="245">
        <v>1457</v>
      </c>
      <c r="I810" s="245" t="s">
        <v>1533</v>
      </c>
      <c r="J810" s="245">
        <v>803</v>
      </c>
      <c r="K810" s="299">
        <v>3034300106</v>
      </c>
      <c r="L810" s="245" t="s">
        <v>1513</v>
      </c>
    </row>
    <row r="811" spans="1:12" ht="15">
      <c r="A811" s="73"/>
      <c r="B811" s="73"/>
      <c r="C811" s="291"/>
      <c r="D811" s="73"/>
      <c r="E811" s="297">
        <v>82.168000000000006</v>
      </c>
      <c r="F811" s="148">
        <f t="shared" si="20"/>
        <v>83</v>
      </c>
      <c r="G811" s="292">
        <v>415000</v>
      </c>
      <c r="H811" s="245">
        <v>804</v>
      </c>
      <c r="I811" s="245" t="s">
        <v>1533</v>
      </c>
      <c r="J811" s="245">
        <v>1458</v>
      </c>
      <c r="K811" s="299">
        <v>3034300107</v>
      </c>
      <c r="L811" s="245" t="s">
        <v>1513</v>
      </c>
    </row>
    <row r="812" spans="1:12" ht="15">
      <c r="A812" s="73"/>
      <c r="B812" s="73"/>
      <c r="C812" s="291"/>
      <c r="D812" s="73"/>
      <c r="E812" s="297">
        <v>22.871400000000001</v>
      </c>
      <c r="F812" s="148">
        <f t="shared" si="20"/>
        <v>23</v>
      </c>
      <c r="G812" s="292">
        <v>115000</v>
      </c>
      <c r="H812" s="245">
        <v>1458</v>
      </c>
      <c r="I812" s="245" t="s">
        <v>1533</v>
      </c>
      <c r="J812" s="245">
        <v>806</v>
      </c>
      <c r="K812" s="299">
        <v>3034300108</v>
      </c>
      <c r="L812" s="245" t="s">
        <v>1513</v>
      </c>
    </row>
    <row r="813" spans="1:12" ht="15">
      <c r="A813" s="73"/>
      <c r="B813" s="73"/>
      <c r="C813" s="291"/>
      <c r="D813" s="73"/>
      <c r="E813" s="297">
        <v>146.30869999999999</v>
      </c>
      <c r="F813" s="148">
        <f t="shared" si="20"/>
        <v>147</v>
      </c>
      <c r="G813" s="292">
        <v>1470000</v>
      </c>
      <c r="H813" s="245">
        <v>1460</v>
      </c>
      <c r="I813" s="245" t="s">
        <v>1540</v>
      </c>
      <c r="J813" s="298">
        <v>807</v>
      </c>
      <c r="K813" s="299">
        <v>3034300109</v>
      </c>
      <c r="L813" s="245" t="s">
        <v>1513</v>
      </c>
    </row>
    <row r="814" spans="1:12" ht="15">
      <c r="A814" s="73"/>
      <c r="B814" s="73"/>
      <c r="C814" s="291"/>
      <c r="D814" s="73"/>
      <c r="E814" s="297">
        <v>167.68289999999999</v>
      </c>
      <c r="F814" s="148">
        <f t="shared" si="20"/>
        <v>168</v>
      </c>
      <c r="G814" s="292">
        <v>1680000</v>
      </c>
      <c r="H814" s="245">
        <v>1461</v>
      </c>
      <c r="I814" s="245" t="s">
        <v>1540</v>
      </c>
      <c r="J814" s="298">
        <v>808</v>
      </c>
      <c r="K814" s="299">
        <v>3034300110</v>
      </c>
      <c r="L814" s="245" t="s">
        <v>1513</v>
      </c>
    </row>
    <row r="815" spans="1:12" ht="15">
      <c r="A815" s="73"/>
      <c r="B815" s="73"/>
      <c r="C815" s="291"/>
      <c r="D815" s="73"/>
      <c r="E815" s="297">
        <v>43.668300000000002</v>
      </c>
      <c r="F815" s="148">
        <f t="shared" si="20"/>
        <v>44</v>
      </c>
      <c r="G815" s="292">
        <v>440000</v>
      </c>
      <c r="H815" s="245">
        <v>1464</v>
      </c>
      <c r="I815" s="245" t="s">
        <v>1540</v>
      </c>
      <c r="J815" s="298">
        <v>811</v>
      </c>
      <c r="K815" s="299">
        <v>3034300111</v>
      </c>
      <c r="L815" s="245" t="s">
        <v>1513</v>
      </c>
    </row>
    <row r="816" spans="1:12" ht="15">
      <c r="A816" s="73"/>
      <c r="B816" s="73"/>
      <c r="C816" s="291"/>
      <c r="D816" s="73"/>
      <c r="E816" s="297">
        <v>103.95869999999999</v>
      </c>
      <c r="F816" s="148">
        <f t="shared" si="20"/>
        <v>104</v>
      </c>
      <c r="G816" s="292">
        <v>520000</v>
      </c>
      <c r="H816" s="302">
        <v>1801</v>
      </c>
      <c r="I816" s="245" t="s">
        <v>1533</v>
      </c>
      <c r="J816" s="298">
        <v>833</v>
      </c>
      <c r="K816" s="299">
        <v>3043800268</v>
      </c>
      <c r="L816" s="314" t="s">
        <v>1513</v>
      </c>
    </row>
    <row r="817" spans="1:12" ht="15">
      <c r="A817" s="73"/>
      <c r="B817" s="73"/>
      <c r="C817" s="291"/>
      <c r="D817" s="73"/>
      <c r="E817" s="297">
        <v>55.805599999999998</v>
      </c>
      <c r="F817" s="148">
        <f t="shared" si="20"/>
        <v>56</v>
      </c>
      <c r="G817" s="292">
        <v>280000</v>
      </c>
      <c r="H817" s="299">
        <v>4535</v>
      </c>
      <c r="I817" s="245" t="s">
        <v>1543</v>
      </c>
      <c r="J817" s="245">
        <v>1677</v>
      </c>
      <c r="K817" s="299">
        <v>3147400047</v>
      </c>
      <c r="L817" s="245" t="s">
        <v>1410</v>
      </c>
    </row>
    <row r="818" spans="1:12" ht="15">
      <c r="A818" s="73"/>
      <c r="B818" s="73"/>
      <c r="C818" s="291"/>
      <c r="D818" s="73"/>
      <c r="E818" s="297">
        <v>37.32</v>
      </c>
      <c r="F818" s="148">
        <f t="shared" si="20"/>
        <v>38</v>
      </c>
      <c r="G818" s="292">
        <v>190000</v>
      </c>
      <c r="H818" s="299">
        <v>739</v>
      </c>
      <c r="I818" s="245" t="s">
        <v>1544</v>
      </c>
      <c r="J818" s="245">
        <v>1679</v>
      </c>
      <c r="K818" s="299">
        <v>3147400048</v>
      </c>
      <c r="L818" s="245" t="s">
        <v>1410</v>
      </c>
    </row>
    <row r="819" spans="1:12" ht="15">
      <c r="A819" s="73"/>
      <c r="B819" s="73"/>
      <c r="C819" s="291"/>
      <c r="D819" s="73"/>
      <c r="E819" s="297">
        <v>251.4692</v>
      </c>
      <c r="F819" s="148">
        <f t="shared" si="20"/>
        <v>252</v>
      </c>
      <c r="G819" s="292">
        <v>1260000</v>
      </c>
      <c r="H819" s="299">
        <v>740</v>
      </c>
      <c r="I819" s="245" t="s">
        <v>1544</v>
      </c>
      <c r="J819" s="245">
        <v>1680</v>
      </c>
      <c r="K819" s="299">
        <v>3147400049</v>
      </c>
      <c r="L819" s="245" t="s">
        <v>1410</v>
      </c>
    </row>
    <row r="820" spans="1:12" ht="15">
      <c r="A820" s="73"/>
      <c r="B820" s="73"/>
      <c r="C820" s="291"/>
      <c r="D820" s="73"/>
      <c r="E820" s="297">
        <v>139.44880000000001</v>
      </c>
      <c r="F820" s="148">
        <f t="shared" si="20"/>
        <v>140</v>
      </c>
      <c r="G820" s="292">
        <v>700000</v>
      </c>
      <c r="H820" s="245">
        <v>1802</v>
      </c>
      <c r="I820" s="245" t="s">
        <v>1544</v>
      </c>
      <c r="J820" s="245">
        <v>834</v>
      </c>
      <c r="K820" s="299">
        <v>3004380269</v>
      </c>
      <c r="L820" s="245" t="s">
        <v>1410</v>
      </c>
    </row>
    <row r="821" spans="1:12" ht="15">
      <c r="A821" s="73"/>
      <c r="B821" s="73"/>
      <c r="C821" s="291"/>
      <c r="D821" s="73"/>
      <c r="E821" s="297">
        <v>62.970300000000002</v>
      </c>
      <c r="F821" s="148">
        <f t="shared" si="20"/>
        <v>63</v>
      </c>
      <c r="G821" s="292">
        <v>63000</v>
      </c>
      <c r="H821" s="245">
        <v>1803</v>
      </c>
      <c r="I821" s="245" t="s">
        <v>1544</v>
      </c>
      <c r="J821" s="245"/>
      <c r="K821" s="299"/>
      <c r="L821" s="245" t="s">
        <v>1410</v>
      </c>
    </row>
    <row r="822" spans="1:12" ht="15">
      <c r="A822" s="73"/>
      <c r="B822" s="73"/>
      <c r="C822" s="291"/>
      <c r="D822" s="73"/>
      <c r="E822" s="297">
        <v>193.7843</v>
      </c>
      <c r="F822" s="148">
        <f t="shared" si="20"/>
        <v>194</v>
      </c>
      <c r="G822" s="292">
        <v>1940000</v>
      </c>
      <c r="H822" s="245">
        <v>4715</v>
      </c>
      <c r="I822" s="245" t="s">
        <v>1540</v>
      </c>
      <c r="J822" s="245">
        <v>1207</v>
      </c>
      <c r="K822" s="299">
        <v>3043800270</v>
      </c>
      <c r="L822" s="245" t="s">
        <v>1410</v>
      </c>
    </row>
    <row r="823" spans="1:12" ht="15">
      <c r="A823" s="73"/>
      <c r="B823" s="73"/>
      <c r="C823" s="291"/>
      <c r="D823" s="73"/>
      <c r="E823" s="306">
        <v>72.419973901367186</v>
      </c>
      <c r="F823" s="148">
        <f t="shared" si="20"/>
        <v>73</v>
      </c>
      <c r="G823" s="292">
        <v>365000</v>
      </c>
      <c r="H823" s="245">
        <v>1954</v>
      </c>
      <c r="I823" s="245" t="s">
        <v>1544</v>
      </c>
      <c r="J823" s="245">
        <v>1040</v>
      </c>
      <c r="K823" s="299">
        <v>3147900081</v>
      </c>
      <c r="L823" s="245" t="s">
        <v>1410</v>
      </c>
    </row>
    <row r="824" spans="1:12" ht="15">
      <c r="A824" s="73"/>
      <c r="B824" s="73"/>
      <c r="C824" s="291"/>
      <c r="D824" s="73"/>
      <c r="E824" s="306">
        <v>17.38702897949219</v>
      </c>
      <c r="F824" s="148">
        <f t="shared" si="20"/>
        <v>18</v>
      </c>
      <c r="G824" s="292">
        <v>90000</v>
      </c>
      <c r="H824" s="245">
        <v>1952</v>
      </c>
      <c r="I824" s="245" t="s">
        <v>1544</v>
      </c>
      <c r="J824" s="245">
        <v>1952</v>
      </c>
      <c r="K824" s="299">
        <v>3147900079</v>
      </c>
      <c r="L824" s="245" t="s">
        <v>1410</v>
      </c>
    </row>
    <row r="825" spans="1:12" ht="15">
      <c r="A825" s="73"/>
      <c r="B825" s="73"/>
      <c r="C825" s="291"/>
      <c r="D825" s="73"/>
      <c r="E825" s="306">
        <v>7.3489508056640629</v>
      </c>
      <c r="F825" s="148">
        <f t="shared" si="20"/>
        <v>8</v>
      </c>
      <c r="G825" s="292">
        <v>40000</v>
      </c>
      <c r="H825" s="245">
        <v>1953</v>
      </c>
      <c r="I825" s="245" t="s">
        <v>1544</v>
      </c>
      <c r="J825" s="245">
        <v>1039</v>
      </c>
      <c r="K825" s="299">
        <v>3147900080</v>
      </c>
      <c r="L825" s="245" t="s">
        <v>1410</v>
      </c>
    </row>
    <row r="826" spans="1:12" ht="15">
      <c r="A826" s="73"/>
      <c r="B826" s="73"/>
      <c r="C826" s="291"/>
      <c r="D826" s="73"/>
      <c r="E826" s="297">
        <v>13.548999999999999</v>
      </c>
      <c r="F826" s="148">
        <f t="shared" si="20"/>
        <v>14</v>
      </c>
      <c r="G826" s="292">
        <v>140000</v>
      </c>
      <c r="H826" s="245">
        <v>4339</v>
      </c>
      <c r="I826" s="245" t="s">
        <v>1544</v>
      </c>
      <c r="J826" s="245">
        <v>1661</v>
      </c>
      <c r="K826" s="299">
        <v>3039200115</v>
      </c>
      <c r="L826" s="245" t="s">
        <v>1410</v>
      </c>
    </row>
    <row r="827" spans="1:12" ht="15">
      <c r="A827" s="73"/>
      <c r="B827" s="73"/>
      <c r="C827" s="291"/>
      <c r="D827" s="73"/>
      <c r="E827" s="297">
        <v>65.078999999999994</v>
      </c>
      <c r="F827" s="148">
        <f t="shared" si="20"/>
        <v>66</v>
      </c>
      <c r="G827" s="292">
        <v>660000</v>
      </c>
      <c r="H827" s="245">
        <v>1466</v>
      </c>
      <c r="I827" s="245" t="s">
        <v>1533</v>
      </c>
      <c r="J827" s="245">
        <v>811</v>
      </c>
      <c r="K827" s="299">
        <v>3039200116</v>
      </c>
      <c r="L827" s="245" t="s">
        <v>1513</v>
      </c>
    </row>
    <row r="828" spans="1:12" ht="15">
      <c r="A828" s="73"/>
      <c r="B828" s="73"/>
      <c r="C828" s="291"/>
      <c r="D828" s="73"/>
      <c r="E828" s="297">
        <v>153.40899999999999</v>
      </c>
      <c r="F828" s="148">
        <f t="shared" si="20"/>
        <v>154</v>
      </c>
      <c r="G828" s="292">
        <v>770000</v>
      </c>
      <c r="H828" s="245">
        <v>4336</v>
      </c>
      <c r="I828" s="245" t="s">
        <v>1533</v>
      </c>
      <c r="J828" s="245">
        <v>1660</v>
      </c>
      <c r="K828" s="299">
        <v>3039200114</v>
      </c>
      <c r="L828" s="245" t="s">
        <v>1513</v>
      </c>
    </row>
    <row r="829" spans="1:12" ht="15">
      <c r="A829" s="73"/>
      <c r="B829" s="73"/>
      <c r="C829" s="291"/>
      <c r="D829" s="73"/>
      <c r="E829" s="297">
        <v>55.741900000000001</v>
      </c>
      <c r="F829" s="148">
        <f t="shared" si="20"/>
        <v>56</v>
      </c>
      <c r="G829" s="292">
        <v>280000</v>
      </c>
      <c r="H829" s="245">
        <v>1527</v>
      </c>
      <c r="I829" s="245" t="s">
        <v>1544</v>
      </c>
      <c r="J829" s="245">
        <v>891</v>
      </c>
      <c r="K829" s="299">
        <v>3017800031</v>
      </c>
      <c r="L829" s="245" t="s">
        <v>1554</v>
      </c>
    </row>
    <row r="830" spans="1:12" ht="15">
      <c r="A830" s="73"/>
      <c r="B830" s="73"/>
      <c r="C830" s="291"/>
      <c r="D830" s="73"/>
      <c r="E830" s="297">
        <v>23.1587</v>
      </c>
      <c r="F830" s="148">
        <f t="shared" si="20"/>
        <v>24</v>
      </c>
      <c r="G830" s="292">
        <v>180000</v>
      </c>
      <c r="H830" s="245">
        <v>1760</v>
      </c>
      <c r="I830" s="245" t="s">
        <v>1545</v>
      </c>
      <c r="J830" s="245">
        <v>796</v>
      </c>
      <c r="K830" s="299">
        <v>3017800030</v>
      </c>
      <c r="L830" s="245" t="s">
        <v>1554</v>
      </c>
    </row>
    <row r="831" spans="1:12" ht="15">
      <c r="A831" s="73"/>
      <c r="B831" s="73"/>
      <c r="C831" s="291"/>
      <c r="D831" s="73"/>
      <c r="E831" s="297">
        <v>9.7810000000000006</v>
      </c>
      <c r="F831" s="148">
        <f t="shared" si="20"/>
        <v>10</v>
      </c>
      <c r="G831" s="292">
        <v>10000</v>
      </c>
      <c r="H831" s="245">
        <v>1758</v>
      </c>
      <c r="I831" s="245" t="s">
        <v>1546</v>
      </c>
      <c r="J831" s="245"/>
      <c r="K831" s="299">
        <v>3148700013</v>
      </c>
      <c r="L831" s="245" t="s">
        <v>1555</v>
      </c>
    </row>
    <row r="832" spans="1:12" ht="15">
      <c r="A832" s="73"/>
      <c r="B832" s="73"/>
      <c r="C832" s="291"/>
      <c r="D832" s="73"/>
      <c r="E832" s="297">
        <v>15.481</v>
      </c>
      <c r="F832" s="148">
        <f t="shared" si="20"/>
        <v>16</v>
      </c>
      <c r="G832" s="292">
        <v>16000</v>
      </c>
      <c r="H832" s="245">
        <v>1759</v>
      </c>
      <c r="I832" s="245" t="s">
        <v>1546</v>
      </c>
      <c r="J832" s="245"/>
      <c r="K832" s="299">
        <v>3148700015</v>
      </c>
      <c r="L832" s="245" t="s">
        <v>1555</v>
      </c>
    </row>
    <row r="833" spans="1:12" ht="15">
      <c r="A833" s="73"/>
      <c r="B833" s="73"/>
      <c r="C833" s="291"/>
      <c r="D833" s="73"/>
      <c r="E833" s="297">
        <v>14.164999999999999</v>
      </c>
      <c r="F833" s="148">
        <f t="shared" si="20"/>
        <v>15</v>
      </c>
      <c r="G833" s="292">
        <v>15000</v>
      </c>
      <c r="H833" s="245">
        <v>1757</v>
      </c>
      <c r="I833" s="245" t="s">
        <v>1547</v>
      </c>
      <c r="J833" s="245"/>
      <c r="K833" s="299">
        <v>3148700014</v>
      </c>
      <c r="L833" s="245" t="s">
        <v>1555</v>
      </c>
    </row>
    <row r="834" spans="1:12" ht="15">
      <c r="A834" s="90"/>
      <c r="B834" s="73"/>
      <c r="C834" s="291"/>
      <c r="D834" s="73"/>
      <c r="E834" s="297">
        <v>11.092700000000001</v>
      </c>
      <c r="F834" s="148">
        <f t="shared" ref="F834" si="21">ROUNDUP(E834,0)</f>
        <v>12</v>
      </c>
      <c r="G834" s="292">
        <v>60000</v>
      </c>
      <c r="H834" s="315">
        <v>1727</v>
      </c>
      <c r="I834" s="245" t="s">
        <v>1533</v>
      </c>
      <c r="J834" s="245">
        <v>844</v>
      </c>
      <c r="K834" s="299"/>
      <c r="L834" s="245" t="s">
        <v>1410</v>
      </c>
    </row>
    <row r="835" spans="1:12" ht="15.75" thickBot="1">
      <c r="A835"/>
      <c r="B835"/>
      <c r="C835"/>
      <c r="D835" s="184" t="s">
        <v>1191</v>
      </c>
      <c r="E835" s="185">
        <f>SUM(E587:E834)</f>
        <v>14051.016764355469</v>
      </c>
      <c r="F835" s="185"/>
      <c r="G835" s="186">
        <f>SUM(G587:G834)</f>
        <v>89235120</v>
      </c>
      <c r="H835" s="320">
        <f>COUNTA(H587:H834)</f>
        <v>230</v>
      </c>
      <c r="I835"/>
      <c r="J835" s="320">
        <f>COUNTA(J587:J834)</f>
        <v>238</v>
      </c>
      <c r="K835"/>
      <c r="L835"/>
    </row>
    <row r="836" spans="1:12" s="222" customFormat="1" ht="12.75" thickBot="1">
      <c r="E836" s="321">
        <v>14051.016799999999</v>
      </c>
    </row>
    <row r="837" spans="1:12" ht="13.5" thickBot="1">
      <c r="D837" s="187" t="s">
        <v>398</v>
      </c>
      <c r="E837" s="188">
        <f>SUM(E81+E165+E246+E301+E329+E338+E441+E447+E583+E835)</f>
        <v>56073.578864355462</v>
      </c>
      <c r="F837" s="188"/>
      <c r="G837" s="189">
        <f>SUM(G81+G165+G246+G301+G329+G338+G441+G447+G583+G835)</f>
        <v>376556295</v>
      </c>
      <c r="I837" s="227"/>
    </row>
    <row r="839" spans="1:12" ht="12" thickBot="1"/>
    <row r="840" spans="1:12" ht="16.5" thickBot="1">
      <c r="A840" s="441" t="s">
        <v>1561</v>
      </c>
      <c r="B840" s="441"/>
      <c r="C840" s="441"/>
      <c r="D840" s="441"/>
      <c r="E840" s="441"/>
      <c r="F840" s="441"/>
      <c r="G840" s="441"/>
      <c r="H840" s="441"/>
      <c r="I840" s="441"/>
      <c r="J840" s="441"/>
      <c r="K840" s="441"/>
      <c r="L840" s="441"/>
    </row>
    <row r="841" spans="1:12">
      <c r="A841" s="81" t="s">
        <v>0</v>
      </c>
      <c r="B841" s="81" t="s">
        <v>1</v>
      </c>
      <c r="C841" s="81" t="s">
        <v>2</v>
      </c>
      <c r="D841" s="81" t="s">
        <v>404</v>
      </c>
      <c r="E841" s="81" t="s">
        <v>1008</v>
      </c>
      <c r="F841" s="81" t="s">
        <v>1009</v>
      </c>
      <c r="G841" s="81" t="s">
        <v>4</v>
      </c>
      <c r="H841" s="81" t="s">
        <v>274</v>
      </c>
      <c r="I841" s="82" t="s">
        <v>3</v>
      </c>
      <c r="J841" s="81" t="s">
        <v>5</v>
      </c>
      <c r="K841" s="82" t="s">
        <v>6</v>
      </c>
      <c r="L841" s="82" t="s">
        <v>7</v>
      </c>
    </row>
    <row r="842" spans="1:12" ht="15">
      <c r="A842" s="73"/>
      <c r="B842" s="18" t="s">
        <v>965</v>
      </c>
      <c r="C842" s="291" t="s">
        <v>1620</v>
      </c>
      <c r="D842" s="291" t="s">
        <v>1634</v>
      </c>
      <c r="E842" s="395">
        <v>24.154800000000002</v>
      </c>
      <c r="F842" s="395">
        <v>25</v>
      </c>
      <c r="G842" s="396">
        <v>125000</v>
      </c>
      <c r="H842" s="291" t="s">
        <v>1572</v>
      </c>
      <c r="I842" s="291" t="s">
        <v>1586</v>
      </c>
      <c r="J842" s="291" t="s">
        <v>1589</v>
      </c>
      <c r="K842" s="291" t="s">
        <v>1603</v>
      </c>
      <c r="L842" s="291" t="s">
        <v>1617</v>
      </c>
    </row>
    <row r="843" spans="1:12" ht="15">
      <c r="A843" s="73"/>
      <c r="B843" s="18" t="s">
        <v>965</v>
      </c>
      <c r="C843" s="291" t="s">
        <v>1621</v>
      </c>
      <c r="D843" s="291" t="s">
        <v>1635</v>
      </c>
      <c r="E843" s="395">
        <v>266.73570000000001</v>
      </c>
      <c r="F843" s="395">
        <v>267</v>
      </c>
      <c r="G843" s="396">
        <v>1335000</v>
      </c>
      <c r="H843" s="291" t="s">
        <v>1573</v>
      </c>
      <c r="I843" s="291" t="s">
        <v>1586</v>
      </c>
      <c r="J843" s="291" t="s">
        <v>1590</v>
      </c>
      <c r="K843" s="291" t="s">
        <v>1604</v>
      </c>
      <c r="L843" s="291" t="s">
        <v>1618</v>
      </c>
    </row>
    <row r="844" spans="1:12" ht="15">
      <c r="A844" s="73"/>
      <c r="B844" s="18" t="s">
        <v>965</v>
      </c>
      <c r="C844" s="291" t="s">
        <v>1622</v>
      </c>
      <c r="D844" s="291" t="s">
        <v>1636</v>
      </c>
      <c r="E844" s="395">
        <v>21.2395</v>
      </c>
      <c r="F844" s="395">
        <v>22</v>
      </c>
      <c r="G844" s="396">
        <v>110000</v>
      </c>
      <c r="H844" s="291" t="s">
        <v>1574</v>
      </c>
      <c r="I844" s="291" t="s">
        <v>1586</v>
      </c>
      <c r="J844" s="291" t="s">
        <v>1591</v>
      </c>
      <c r="K844" s="291" t="s">
        <v>1605</v>
      </c>
      <c r="L844" s="291" t="s">
        <v>1619</v>
      </c>
    </row>
    <row r="845" spans="1:12" ht="15">
      <c r="A845" s="73"/>
      <c r="B845" s="18" t="s">
        <v>965</v>
      </c>
      <c r="C845" s="291" t="s">
        <v>1623</v>
      </c>
      <c r="D845" s="291" t="s">
        <v>1637</v>
      </c>
      <c r="E845" s="395">
        <v>17.371700000000001</v>
      </c>
      <c r="F845" s="395">
        <v>18</v>
      </c>
      <c r="G845" s="396">
        <v>90000</v>
      </c>
      <c r="H845" s="291" t="s">
        <v>1575</v>
      </c>
      <c r="I845" s="291" t="s">
        <v>1586</v>
      </c>
      <c r="J845" s="291" t="s">
        <v>1592</v>
      </c>
      <c r="K845" s="291" t="s">
        <v>1606</v>
      </c>
      <c r="L845" s="291" t="s">
        <v>1618</v>
      </c>
    </row>
    <row r="846" spans="1:12" ht="15">
      <c r="A846" s="73"/>
      <c r="B846" s="18" t="s">
        <v>965</v>
      </c>
      <c r="C846" s="291" t="s">
        <v>1624</v>
      </c>
      <c r="D846" s="291" t="s">
        <v>1638</v>
      </c>
      <c r="E846" s="395">
        <v>48.043799999999997</v>
      </c>
      <c r="F846" s="395">
        <v>49</v>
      </c>
      <c r="G846" s="396">
        <v>245000</v>
      </c>
      <c r="H846" s="291" t="s">
        <v>1576</v>
      </c>
      <c r="I846" s="291" t="s">
        <v>1587</v>
      </c>
      <c r="J846" s="291" t="s">
        <v>1593</v>
      </c>
      <c r="K846" s="291" t="s">
        <v>1607</v>
      </c>
      <c r="L846" s="291" t="s">
        <v>1618</v>
      </c>
    </row>
    <row r="847" spans="1:12" ht="15">
      <c r="A847" s="73"/>
      <c r="B847" s="18" t="s">
        <v>965</v>
      </c>
      <c r="C847" s="291" t="s">
        <v>1625</v>
      </c>
      <c r="D847" s="291" t="s">
        <v>1637</v>
      </c>
      <c r="E847" s="395">
        <v>20.741399999999999</v>
      </c>
      <c r="F847" s="395">
        <v>21</v>
      </c>
      <c r="G847" s="396">
        <v>105000</v>
      </c>
      <c r="H847" s="291" t="s">
        <v>1577</v>
      </c>
      <c r="I847" s="291" t="s">
        <v>1586</v>
      </c>
      <c r="J847" s="291" t="s">
        <v>1594</v>
      </c>
      <c r="K847" s="291" t="s">
        <v>1608</v>
      </c>
      <c r="L847" s="291" t="s">
        <v>1619</v>
      </c>
    </row>
    <row r="848" spans="1:12" ht="15">
      <c r="A848" s="73"/>
      <c r="B848" s="18" t="s">
        <v>965</v>
      </c>
      <c r="C848" s="291" t="s">
        <v>1626</v>
      </c>
      <c r="D848" s="291" t="s">
        <v>1637</v>
      </c>
      <c r="E848" s="395">
        <v>12.117900000000001</v>
      </c>
      <c r="F848" s="395">
        <v>13</v>
      </c>
      <c r="G848" s="396">
        <v>97500</v>
      </c>
      <c r="H848" s="291" t="s">
        <v>1578</v>
      </c>
      <c r="I848" s="291" t="s">
        <v>1588</v>
      </c>
      <c r="J848" s="291" t="s">
        <v>1595</v>
      </c>
      <c r="K848" s="291" t="s">
        <v>1609</v>
      </c>
      <c r="L848" s="291" t="s">
        <v>1618</v>
      </c>
    </row>
    <row r="849" spans="1:12" ht="15">
      <c r="A849" s="73"/>
      <c r="B849" s="18" t="s">
        <v>965</v>
      </c>
      <c r="C849" s="291" t="s">
        <v>1627</v>
      </c>
      <c r="D849" s="291" t="s">
        <v>1637</v>
      </c>
      <c r="E849" s="395">
        <v>69.574399999999997</v>
      </c>
      <c r="F849" s="395">
        <v>70</v>
      </c>
      <c r="G849" s="396">
        <v>525000</v>
      </c>
      <c r="H849" s="291" t="s">
        <v>1579</v>
      </c>
      <c r="I849" s="291" t="s">
        <v>1588</v>
      </c>
      <c r="J849" s="291" t="s">
        <v>1596</v>
      </c>
      <c r="K849" s="291" t="s">
        <v>1610</v>
      </c>
      <c r="L849" s="291" t="s">
        <v>1618</v>
      </c>
    </row>
    <row r="850" spans="1:12" ht="15">
      <c r="A850" s="73"/>
      <c r="B850" s="18" t="s">
        <v>965</v>
      </c>
      <c r="C850" s="291" t="s">
        <v>1628</v>
      </c>
      <c r="D850" s="291" t="s">
        <v>1639</v>
      </c>
      <c r="E850" s="395">
        <v>29.535900000000002</v>
      </c>
      <c r="F850" s="395">
        <v>30</v>
      </c>
      <c r="G850" s="396">
        <v>150000</v>
      </c>
      <c r="H850" s="291" t="s">
        <v>1580</v>
      </c>
      <c r="I850" s="291" t="s">
        <v>1586</v>
      </c>
      <c r="J850" s="291" t="s">
        <v>1597</v>
      </c>
      <c r="K850" s="291" t="s">
        <v>1611</v>
      </c>
      <c r="L850" s="291" t="s">
        <v>1618</v>
      </c>
    </row>
    <row r="851" spans="1:12" ht="15">
      <c r="A851" s="73"/>
      <c r="B851" s="18" t="s">
        <v>965</v>
      </c>
      <c r="C851" s="291" t="s">
        <v>1629</v>
      </c>
      <c r="D851" s="291" t="s">
        <v>1637</v>
      </c>
      <c r="E851" s="395">
        <v>18.5304</v>
      </c>
      <c r="F851" s="395">
        <v>19</v>
      </c>
      <c r="G851" s="396">
        <v>95000</v>
      </c>
      <c r="H851" s="291" t="s">
        <v>1581</v>
      </c>
      <c r="I851" s="291" t="s">
        <v>1586</v>
      </c>
      <c r="J851" s="291" t="s">
        <v>1598</v>
      </c>
      <c r="K851" s="291" t="s">
        <v>1612</v>
      </c>
      <c r="L851" s="291" t="s">
        <v>1618</v>
      </c>
    </row>
    <row r="852" spans="1:12" ht="15">
      <c r="A852" s="73"/>
      <c r="B852" s="18" t="s">
        <v>965</v>
      </c>
      <c r="C852" s="291" t="s">
        <v>1630</v>
      </c>
      <c r="D852" s="291" t="s">
        <v>1639</v>
      </c>
      <c r="E852" s="395">
        <v>13.846399999999999</v>
      </c>
      <c r="F852" s="395">
        <v>14</v>
      </c>
      <c r="G852" s="396">
        <v>105000</v>
      </c>
      <c r="H852" s="291" t="s">
        <v>1582</v>
      </c>
      <c r="I852" s="291" t="s">
        <v>1588</v>
      </c>
      <c r="J852" s="291" t="s">
        <v>1599</v>
      </c>
      <c r="K852" s="291" t="s">
        <v>1613</v>
      </c>
      <c r="L852" s="291" t="s">
        <v>1618</v>
      </c>
    </row>
    <row r="853" spans="1:12" ht="15">
      <c r="A853" s="73"/>
      <c r="B853" s="18" t="s">
        <v>965</v>
      </c>
      <c r="C853" s="291" t="s">
        <v>1631</v>
      </c>
      <c r="D853" s="291" t="s">
        <v>1637</v>
      </c>
      <c r="E853" s="395">
        <v>85.333299999999994</v>
      </c>
      <c r="F853" s="395">
        <v>86</v>
      </c>
      <c r="G853" s="396">
        <v>430000</v>
      </c>
      <c r="H853" s="291" t="s">
        <v>1583</v>
      </c>
      <c r="I853" s="291" t="s">
        <v>1586</v>
      </c>
      <c r="J853" s="291" t="s">
        <v>1600</v>
      </c>
      <c r="K853" s="291" t="s">
        <v>1614</v>
      </c>
      <c r="L853" s="291" t="s">
        <v>1618</v>
      </c>
    </row>
    <row r="854" spans="1:12" ht="15">
      <c r="A854" s="73"/>
      <c r="B854" s="18" t="s">
        <v>965</v>
      </c>
      <c r="C854" s="291" t="s">
        <v>1632</v>
      </c>
      <c r="D854" s="291" t="s">
        <v>1639</v>
      </c>
      <c r="E854" s="395">
        <v>52.006700000000002</v>
      </c>
      <c r="F854" s="395">
        <v>53</v>
      </c>
      <c r="G854" s="396">
        <v>265000</v>
      </c>
      <c r="H854" s="291" t="s">
        <v>1584</v>
      </c>
      <c r="I854" s="291" t="s">
        <v>1586</v>
      </c>
      <c r="J854" s="291" t="s">
        <v>1601</v>
      </c>
      <c r="K854" s="291" t="s">
        <v>1615</v>
      </c>
      <c r="L854" s="291" t="s">
        <v>1618</v>
      </c>
    </row>
    <row r="855" spans="1:12" ht="15">
      <c r="A855" s="73"/>
      <c r="B855" s="18" t="s">
        <v>965</v>
      </c>
      <c r="C855" s="291" t="s">
        <v>1633</v>
      </c>
      <c r="D855" s="291" t="s">
        <v>1640</v>
      </c>
      <c r="E855" s="395">
        <v>8.4563000000000006</v>
      </c>
      <c r="F855" s="395">
        <v>9</v>
      </c>
      <c r="G855" s="396">
        <v>45000</v>
      </c>
      <c r="H855" s="291" t="s">
        <v>1585</v>
      </c>
      <c r="I855" s="291" t="s">
        <v>1587</v>
      </c>
      <c r="J855" s="291" t="s">
        <v>1602</v>
      </c>
      <c r="K855" s="291" t="s">
        <v>1616</v>
      </c>
      <c r="L855" s="291" t="s">
        <v>1618</v>
      </c>
    </row>
    <row r="856" spans="1:12" ht="12" thickBot="1">
      <c r="A856" s="73"/>
      <c r="B856" s="393"/>
      <c r="C856" s="95"/>
      <c r="D856" s="95"/>
      <c r="E856" s="379">
        <v>96.3155</v>
      </c>
      <c r="F856" s="394">
        <v>97</v>
      </c>
      <c r="G856" s="361">
        <v>727000</v>
      </c>
      <c r="H856" s="363">
        <v>4513</v>
      </c>
      <c r="I856" s="369" t="s">
        <v>1641</v>
      </c>
      <c r="J856" s="363">
        <v>1304</v>
      </c>
      <c r="K856" s="370">
        <v>3147800121</v>
      </c>
      <c r="L856" s="371" t="s">
        <v>1551</v>
      </c>
    </row>
    <row r="857" spans="1:12" ht="12" thickBot="1">
      <c r="A857" s="73"/>
      <c r="B857" s="94"/>
      <c r="C857" s="73"/>
      <c r="D857" s="96"/>
      <c r="E857" s="379">
        <v>38.145499999999998</v>
      </c>
      <c r="F857" s="381">
        <v>39</v>
      </c>
      <c r="G857" s="361">
        <v>145000</v>
      </c>
      <c r="H857" s="363">
        <v>4514</v>
      </c>
      <c r="I857" s="369" t="s">
        <v>1642</v>
      </c>
      <c r="J857" s="363">
        <v>1305</v>
      </c>
      <c r="K857" s="370">
        <v>3147800122</v>
      </c>
      <c r="L857" s="371" t="s">
        <v>1551</v>
      </c>
    </row>
    <row r="858" spans="1:12" ht="12" thickBot="1">
      <c r="A858" s="73"/>
      <c r="B858" s="94"/>
      <c r="C858" s="84"/>
      <c r="D858" s="84"/>
      <c r="E858" s="390">
        <v>20.7379</v>
      </c>
      <c r="F858" s="381">
        <v>21</v>
      </c>
      <c r="G858" s="364">
        <v>105000</v>
      </c>
      <c r="H858" s="365">
        <v>4507</v>
      </c>
      <c r="I858" s="372" t="s">
        <v>1643</v>
      </c>
      <c r="J858" s="365">
        <v>1077</v>
      </c>
      <c r="K858" s="391">
        <v>3147800115</v>
      </c>
      <c r="L858" s="373" t="s">
        <v>1551</v>
      </c>
    </row>
    <row r="859" spans="1:12" ht="12" thickBot="1">
      <c r="A859" s="73"/>
      <c r="B859" s="94"/>
      <c r="C859" s="73"/>
      <c r="D859" s="84"/>
      <c r="E859" s="390">
        <v>36.682499999999997</v>
      </c>
      <c r="F859" s="381">
        <v>37</v>
      </c>
      <c r="G859" s="364">
        <v>185000</v>
      </c>
      <c r="H859" s="365">
        <v>4508</v>
      </c>
      <c r="I859" s="372" t="s">
        <v>1643</v>
      </c>
      <c r="J859" s="365">
        <v>1078</v>
      </c>
      <c r="K859" s="391">
        <v>3147800116</v>
      </c>
      <c r="L859" s="373" t="s">
        <v>1551</v>
      </c>
    </row>
    <row r="860" spans="1:12" ht="12" thickBot="1">
      <c r="A860" s="73"/>
      <c r="B860" s="94"/>
      <c r="C860" s="73"/>
      <c r="D860" s="84"/>
      <c r="E860" s="390">
        <v>30.758299999999998</v>
      </c>
      <c r="F860" s="381">
        <v>31</v>
      </c>
      <c r="G860" s="364">
        <v>155000</v>
      </c>
      <c r="H860" s="365">
        <v>4509</v>
      </c>
      <c r="I860" s="372" t="s">
        <v>1643</v>
      </c>
      <c r="J860" s="365">
        <v>1080</v>
      </c>
      <c r="K860" s="391">
        <v>3147800117</v>
      </c>
      <c r="L860" s="373" t="s">
        <v>1551</v>
      </c>
    </row>
    <row r="861" spans="1:12" ht="12" thickBot="1">
      <c r="A861" s="73"/>
      <c r="B861" s="94"/>
      <c r="C861" s="96"/>
      <c r="D861" s="96"/>
      <c r="E861" s="390">
        <v>14.5648</v>
      </c>
      <c r="F861" s="381">
        <v>15</v>
      </c>
      <c r="G861" s="365" t="s">
        <v>1570</v>
      </c>
      <c r="H861" s="365">
        <v>4510</v>
      </c>
      <c r="I861" s="372" t="s">
        <v>1643</v>
      </c>
      <c r="J861" s="365">
        <v>1301</v>
      </c>
      <c r="K861" s="391">
        <v>3147800118</v>
      </c>
      <c r="L861" s="373" t="s">
        <v>1551</v>
      </c>
    </row>
    <row r="862" spans="1:12" ht="12" thickBot="1">
      <c r="A862" s="73"/>
      <c r="B862" s="94"/>
      <c r="C862" s="73"/>
      <c r="D862" s="96"/>
      <c r="E862" s="390">
        <v>30.452400000000001</v>
      </c>
      <c r="F862" s="381">
        <v>31</v>
      </c>
      <c r="G862" s="364">
        <v>155000</v>
      </c>
      <c r="H862" s="365">
        <v>4511</v>
      </c>
      <c r="I862" s="372" t="s">
        <v>1642</v>
      </c>
      <c r="J862" s="365">
        <v>1302</v>
      </c>
      <c r="K862" s="392">
        <v>3147800119</v>
      </c>
      <c r="L862" s="373" t="s">
        <v>1551</v>
      </c>
    </row>
    <row r="863" spans="1:12" ht="12" thickBot="1">
      <c r="A863" s="73"/>
      <c r="B863" s="94"/>
      <c r="C863" s="73"/>
      <c r="D863" s="96"/>
      <c r="E863" s="390">
        <v>51.317700000000002</v>
      </c>
      <c r="F863" s="381">
        <v>52</v>
      </c>
      <c r="G863" s="364">
        <v>260500</v>
      </c>
      <c r="H863" s="365">
        <v>4512</v>
      </c>
      <c r="I863" s="372" t="s">
        <v>1643</v>
      </c>
      <c r="J863" s="365">
        <v>1303</v>
      </c>
      <c r="K863" s="391">
        <v>3147.8001199999999</v>
      </c>
      <c r="L863" s="373" t="s">
        <v>1551</v>
      </c>
    </row>
    <row r="864" spans="1:12" ht="12" thickBot="1">
      <c r="A864" s="73"/>
      <c r="B864" s="94"/>
      <c r="C864" s="73"/>
      <c r="D864" s="96"/>
      <c r="E864" s="379">
        <v>22.014199999999999</v>
      </c>
      <c r="F864" s="381">
        <v>23</v>
      </c>
      <c r="G864" s="361">
        <v>115000</v>
      </c>
      <c r="H864" s="363">
        <v>2259</v>
      </c>
      <c r="I864" s="369" t="s">
        <v>1643</v>
      </c>
      <c r="J864" s="363">
        <v>1070</v>
      </c>
      <c r="K864" s="370">
        <v>3147800108</v>
      </c>
      <c r="L864" s="371" t="s">
        <v>1551</v>
      </c>
    </row>
    <row r="865" spans="1:12" ht="12" thickBot="1">
      <c r="A865" s="73"/>
      <c r="B865" s="105"/>
      <c r="C865" s="73"/>
      <c r="D865" s="105"/>
      <c r="E865" s="379">
        <v>106.7299</v>
      </c>
      <c r="F865" s="381">
        <v>107</v>
      </c>
      <c r="G865" s="361">
        <v>535000</v>
      </c>
      <c r="H865" s="363">
        <v>4501</v>
      </c>
      <c r="I865" s="369" t="s">
        <v>1643</v>
      </c>
      <c r="J865" s="363">
        <v>1071</v>
      </c>
      <c r="K865" s="370">
        <v>3147800109</v>
      </c>
      <c r="L865" s="371" t="s">
        <v>1551</v>
      </c>
    </row>
    <row r="866" spans="1:12" ht="12" thickBot="1">
      <c r="A866" s="73"/>
      <c r="B866" s="105"/>
      <c r="C866" s="73"/>
      <c r="D866" s="105"/>
      <c r="E866" s="379">
        <v>12.872</v>
      </c>
      <c r="F866" s="381">
        <v>13</v>
      </c>
      <c r="G866" s="361">
        <v>65000</v>
      </c>
      <c r="H866" s="363">
        <v>4502</v>
      </c>
      <c r="I866" s="369" t="s">
        <v>1643</v>
      </c>
      <c r="J866" s="363">
        <v>1072</v>
      </c>
      <c r="K866" s="370">
        <v>3147800110</v>
      </c>
      <c r="L866" s="371" t="s">
        <v>1551</v>
      </c>
    </row>
    <row r="867" spans="1:12" ht="12" thickBot="1">
      <c r="A867" s="73"/>
      <c r="B867" s="105"/>
      <c r="C867" s="73"/>
      <c r="D867" s="105"/>
      <c r="E867" s="379">
        <v>24.180499999999999</v>
      </c>
      <c r="F867" s="381">
        <v>25</v>
      </c>
      <c r="G867" s="363" t="s">
        <v>1562</v>
      </c>
      <c r="H867" s="363">
        <v>4503</v>
      </c>
      <c r="I867" s="369" t="s">
        <v>1643</v>
      </c>
      <c r="J867" s="363">
        <v>1073</v>
      </c>
      <c r="K867" s="370">
        <v>3147800111</v>
      </c>
      <c r="L867" s="371" t="s">
        <v>1551</v>
      </c>
    </row>
    <row r="868" spans="1:12" ht="12" thickBot="1">
      <c r="A868" s="73"/>
      <c r="B868" s="105"/>
      <c r="C868" s="73"/>
      <c r="D868" s="73"/>
      <c r="E868" s="379">
        <v>84.498599999999996</v>
      </c>
      <c r="F868" s="381">
        <v>85</v>
      </c>
      <c r="G868" s="361">
        <v>637500</v>
      </c>
      <c r="H868" s="363">
        <v>4504</v>
      </c>
      <c r="I868" s="369" t="s">
        <v>1644</v>
      </c>
      <c r="J868" s="363">
        <v>1074</v>
      </c>
      <c r="K868" s="374">
        <v>3147800112</v>
      </c>
      <c r="L868" s="371" t="s">
        <v>1551</v>
      </c>
    </row>
    <row r="869" spans="1:12" ht="12" thickBot="1">
      <c r="A869" s="73"/>
      <c r="B869" s="105"/>
      <c r="C869" s="73"/>
      <c r="D869" s="73"/>
      <c r="E869" s="379">
        <v>44.044400000000003</v>
      </c>
      <c r="F869" s="381">
        <v>45</v>
      </c>
      <c r="G869" s="361">
        <v>337500</v>
      </c>
      <c r="H869" s="363">
        <v>4505</v>
      </c>
      <c r="I869" s="369" t="s">
        <v>1644</v>
      </c>
      <c r="J869" s="363">
        <v>1075</v>
      </c>
      <c r="K869" s="370">
        <v>3147800113</v>
      </c>
      <c r="L869" s="371" t="s">
        <v>1551</v>
      </c>
    </row>
    <row r="870" spans="1:12">
      <c r="A870" s="73"/>
      <c r="B870" s="105"/>
      <c r="C870" s="73"/>
      <c r="D870" s="73"/>
      <c r="E870" s="380">
        <v>19.4238</v>
      </c>
      <c r="F870" s="381">
        <v>20</v>
      </c>
      <c r="G870" s="385">
        <v>100000</v>
      </c>
      <c r="H870" s="108">
        <v>4506</v>
      </c>
      <c r="I870" s="384" t="s">
        <v>1643</v>
      </c>
      <c r="J870" s="80">
        <v>1093</v>
      </c>
      <c r="K870" s="375">
        <v>314780014</v>
      </c>
      <c r="L870" s="375" t="s">
        <v>1551</v>
      </c>
    </row>
    <row r="871" spans="1:12" ht="12" thickBot="1">
      <c r="A871" s="73"/>
      <c r="B871" s="105"/>
      <c r="C871" s="73"/>
      <c r="D871" s="73"/>
      <c r="E871" s="379">
        <v>15.88</v>
      </c>
      <c r="F871" s="381">
        <v>16</v>
      </c>
      <c r="G871" s="361">
        <v>80000</v>
      </c>
      <c r="H871" s="363">
        <v>2252</v>
      </c>
      <c r="I871" s="369" t="s">
        <v>1644</v>
      </c>
      <c r="J871" s="363">
        <v>1064</v>
      </c>
      <c r="K871" s="370">
        <v>3091000009</v>
      </c>
      <c r="L871" s="371" t="s">
        <v>1551</v>
      </c>
    </row>
    <row r="872" spans="1:12" ht="12" thickBot="1">
      <c r="A872" s="73"/>
      <c r="B872" s="105"/>
      <c r="C872" s="73"/>
      <c r="D872" s="105"/>
      <c r="E872" s="379">
        <v>57.98</v>
      </c>
      <c r="F872" s="381">
        <v>58</v>
      </c>
      <c r="G872" s="361">
        <v>290000</v>
      </c>
      <c r="H872" s="363">
        <v>4468</v>
      </c>
      <c r="I872" s="369" t="s">
        <v>1644</v>
      </c>
      <c r="J872" s="363">
        <v>720</v>
      </c>
      <c r="K872" s="370">
        <v>3091000007</v>
      </c>
      <c r="L872" s="371" t="s">
        <v>1551</v>
      </c>
    </row>
    <row r="873" spans="1:12" ht="12" thickBot="1">
      <c r="A873" s="73"/>
      <c r="B873" s="105"/>
      <c r="C873" s="73"/>
      <c r="D873" s="73"/>
      <c r="E873" s="379" t="s">
        <v>1645</v>
      </c>
      <c r="F873" s="381">
        <v>27</v>
      </c>
      <c r="G873" s="361">
        <v>135000</v>
      </c>
      <c r="H873" s="363">
        <v>4470</v>
      </c>
      <c r="I873" s="369" t="s">
        <v>1644</v>
      </c>
      <c r="J873" s="363">
        <v>1242</v>
      </c>
      <c r="K873" s="370">
        <v>3091000010</v>
      </c>
      <c r="L873" s="371" t="s">
        <v>1551</v>
      </c>
    </row>
    <row r="874" spans="1:12" ht="12" thickBot="1">
      <c r="A874" s="73"/>
      <c r="B874" s="105"/>
      <c r="C874" s="73"/>
      <c r="D874" s="105"/>
      <c r="E874" s="379" t="s">
        <v>1646</v>
      </c>
      <c r="F874" s="381">
        <v>23</v>
      </c>
      <c r="G874" s="361">
        <v>115000</v>
      </c>
      <c r="H874" s="363">
        <v>4471</v>
      </c>
      <c r="I874" s="369" t="s">
        <v>1644</v>
      </c>
      <c r="J874" s="363">
        <v>1243</v>
      </c>
      <c r="K874" s="370">
        <v>3091000011</v>
      </c>
      <c r="L874" s="371" t="s">
        <v>1551</v>
      </c>
    </row>
    <row r="875" spans="1:12" ht="12" thickBot="1">
      <c r="A875" s="73"/>
      <c r="B875" s="105"/>
      <c r="C875" s="73"/>
      <c r="D875" s="73"/>
      <c r="E875" s="379" t="s">
        <v>1647</v>
      </c>
      <c r="F875" s="381">
        <v>52</v>
      </c>
      <c r="G875" s="361">
        <v>260000</v>
      </c>
      <c r="H875" s="363">
        <v>4472</v>
      </c>
      <c r="I875" s="369" t="s">
        <v>1643</v>
      </c>
      <c r="J875" s="363">
        <v>1244</v>
      </c>
      <c r="K875" s="370">
        <v>3091000012</v>
      </c>
      <c r="L875" s="371" t="s">
        <v>1551</v>
      </c>
    </row>
    <row r="876" spans="1:12" ht="12" thickBot="1">
      <c r="A876" s="73"/>
      <c r="B876" s="105"/>
      <c r="C876" s="73"/>
      <c r="D876" s="73"/>
      <c r="E876" s="379">
        <v>55.77</v>
      </c>
      <c r="F876" s="381">
        <v>56</v>
      </c>
      <c r="G876" s="361">
        <v>280000</v>
      </c>
      <c r="H876" s="376">
        <v>4473</v>
      </c>
      <c r="I876" s="369" t="s">
        <v>1644</v>
      </c>
      <c r="J876" s="363">
        <v>1245</v>
      </c>
      <c r="K876" s="370">
        <v>3091000013</v>
      </c>
      <c r="L876" s="371" t="s">
        <v>1551</v>
      </c>
    </row>
    <row r="877" spans="1:12" ht="12" thickBot="1">
      <c r="A877" s="73"/>
      <c r="B877" s="105"/>
      <c r="C877" s="73"/>
      <c r="D877" s="105"/>
      <c r="E877" s="379">
        <v>180.34</v>
      </c>
      <c r="F877" s="381">
        <v>181</v>
      </c>
      <c r="G877" s="361">
        <v>1037500</v>
      </c>
      <c r="H877" s="363">
        <v>4474</v>
      </c>
      <c r="I877" s="369" t="s">
        <v>1644</v>
      </c>
      <c r="J877" s="363">
        <v>1246</v>
      </c>
      <c r="K877" s="370">
        <v>3091000014</v>
      </c>
      <c r="L877" s="371" t="s">
        <v>1551</v>
      </c>
    </row>
    <row r="878" spans="1:12" ht="12" thickBot="1">
      <c r="A878" s="73"/>
      <c r="B878" s="105"/>
      <c r="C878" s="73"/>
      <c r="D878" s="105"/>
      <c r="E878" s="379">
        <v>89.34</v>
      </c>
      <c r="F878" s="381">
        <v>90</v>
      </c>
      <c r="G878" s="361">
        <v>675000</v>
      </c>
      <c r="H878" s="376">
        <v>4475</v>
      </c>
      <c r="I878" s="369" t="s">
        <v>1644</v>
      </c>
      <c r="J878" s="363">
        <v>1247</v>
      </c>
      <c r="K878" s="370">
        <v>3091000015</v>
      </c>
      <c r="L878" s="371" t="s">
        <v>1551</v>
      </c>
    </row>
    <row r="879" spans="1:12" ht="12" thickBot="1">
      <c r="A879" s="73"/>
      <c r="B879" s="105"/>
      <c r="C879" s="73"/>
      <c r="D879" s="73"/>
      <c r="E879" s="379">
        <v>18.7</v>
      </c>
      <c r="F879" s="381">
        <v>19</v>
      </c>
      <c r="G879" s="361">
        <v>93500</v>
      </c>
      <c r="H879" s="363">
        <v>4476</v>
      </c>
      <c r="I879" s="369" t="s">
        <v>1644</v>
      </c>
      <c r="J879" s="363">
        <v>1248</v>
      </c>
      <c r="K879" s="370">
        <v>3091000016</v>
      </c>
      <c r="L879" s="371" t="s">
        <v>1551</v>
      </c>
    </row>
    <row r="880" spans="1:12" ht="12" thickBot="1">
      <c r="A880" s="73"/>
      <c r="B880" s="105"/>
      <c r="C880" s="73"/>
      <c r="D880" s="105"/>
      <c r="E880" s="379">
        <v>35.590000000000003</v>
      </c>
      <c r="F880" s="381">
        <v>36</v>
      </c>
      <c r="G880" s="361">
        <v>180000</v>
      </c>
      <c r="H880" s="363">
        <v>4477</v>
      </c>
      <c r="I880" s="369" t="s">
        <v>1644</v>
      </c>
      <c r="J880" s="363">
        <v>1249</v>
      </c>
      <c r="K880" s="370">
        <v>3091000017</v>
      </c>
      <c r="L880" s="371" t="s">
        <v>1551</v>
      </c>
    </row>
    <row r="881" spans="1:12" ht="12" thickBot="1">
      <c r="A881" s="73"/>
      <c r="B881" s="105"/>
      <c r="C881" s="73"/>
      <c r="D881" s="105"/>
      <c r="E881" s="379">
        <v>19.88</v>
      </c>
      <c r="F881" s="381">
        <v>20</v>
      </c>
      <c r="G881" s="361">
        <v>100000</v>
      </c>
      <c r="H881" s="376">
        <v>4478</v>
      </c>
      <c r="I881" s="369" t="s">
        <v>1644</v>
      </c>
      <c r="J881" s="363">
        <v>1250</v>
      </c>
      <c r="K881" s="370">
        <v>3091000018</v>
      </c>
      <c r="L881" s="371" t="s">
        <v>1551</v>
      </c>
    </row>
    <row r="882" spans="1:12" ht="12" thickBot="1">
      <c r="A882" s="73"/>
      <c r="B882" s="105"/>
      <c r="C882" s="73"/>
      <c r="D882" s="105"/>
      <c r="E882" s="379">
        <v>18.45</v>
      </c>
      <c r="F882" s="381">
        <v>19</v>
      </c>
      <c r="G882" s="361">
        <v>95000</v>
      </c>
      <c r="H882" s="363">
        <v>4479</v>
      </c>
      <c r="I882" s="369" t="s">
        <v>1644</v>
      </c>
      <c r="J882" s="363">
        <v>1251</v>
      </c>
      <c r="K882" s="370">
        <v>3091000019</v>
      </c>
      <c r="L882" s="371" t="s">
        <v>1551</v>
      </c>
    </row>
    <row r="883" spans="1:12" ht="12" thickBot="1">
      <c r="A883" s="73"/>
      <c r="B883" s="107"/>
      <c r="C883" s="108"/>
      <c r="D883" s="107"/>
      <c r="E883" s="379">
        <v>13.55</v>
      </c>
      <c r="F883" s="381">
        <v>14</v>
      </c>
      <c r="G883" s="361">
        <v>70000</v>
      </c>
      <c r="H883" s="376">
        <v>4480</v>
      </c>
      <c r="I883" s="369" t="s">
        <v>1648</v>
      </c>
      <c r="J883" s="363">
        <v>1252</v>
      </c>
      <c r="K883" s="370">
        <v>3091000020</v>
      </c>
      <c r="L883" s="371" t="s">
        <v>1551</v>
      </c>
    </row>
    <row r="884" spans="1:12" ht="12" thickBot="1">
      <c r="A884" s="73"/>
      <c r="B884" s="111"/>
      <c r="C884" s="112"/>
      <c r="D884" s="112"/>
      <c r="E884" s="379">
        <v>16.22</v>
      </c>
      <c r="F884" s="381">
        <v>17</v>
      </c>
      <c r="G884" s="361">
        <v>7650</v>
      </c>
      <c r="H884" s="363">
        <v>480</v>
      </c>
      <c r="I884" s="369" t="s">
        <v>1649</v>
      </c>
      <c r="J884" s="363">
        <v>1252</v>
      </c>
      <c r="K884" s="370">
        <v>3091000020</v>
      </c>
      <c r="L884" s="371" t="s">
        <v>1551</v>
      </c>
    </row>
    <row r="885" spans="1:12" ht="12" thickBot="1">
      <c r="A885" s="73"/>
      <c r="B885" s="111"/>
      <c r="C885" s="112"/>
      <c r="D885" s="111"/>
      <c r="E885" s="379">
        <v>181603</v>
      </c>
      <c r="F885" s="381">
        <v>182</v>
      </c>
      <c r="G885" s="361">
        <v>95000</v>
      </c>
      <c r="H885" s="363">
        <v>5391</v>
      </c>
      <c r="I885" s="369" t="s">
        <v>1650</v>
      </c>
      <c r="J885" s="363">
        <v>551</v>
      </c>
      <c r="K885" s="73"/>
      <c r="L885" s="371" t="s">
        <v>1652</v>
      </c>
    </row>
    <row r="886" spans="1:12" ht="12" thickBot="1">
      <c r="A886" s="73"/>
      <c r="B886" s="111"/>
      <c r="C886" s="112"/>
      <c r="D886" s="111"/>
      <c r="E886" s="379">
        <v>114668</v>
      </c>
      <c r="F886" s="381">
        <v>115</v>
      </c>
      <c r="G886" s="361">
        <v>60000</v>
      </c>
      <c r="H886" s="363">
        <v>5392</v>
      </c>
      <c r="I886" s="371" t="s">
        <v>1651</v>
      </c>
      <c r="J886" s="387">
        <v>795</v>
      </c>
      <c r="K886" s="73"/>
      <c r="L886" s="371" t="s">
        <v>1652</v>
      </c>
    </row>
    <row r="887" spans="1:12" ht="15" thickBot="1">
      <c r="A887" s="73"/>
      <c r="B887" s="377"/>
      <c r="C887" s="112"/>
      <c r="D887" s="111"/>
      <c r="E887" s="379">
        <v>117818</v>
      </c>
      <c r="F887" s="381">
        <v>118</v>
      </c>
      <c r="G887" s="361">
        <v>60000</v>
      </c>
      <c r="H887" s="363">
        <v>5393</v>
      </c>
      <c r="I887" s="369" t="s">
        <v>1650</v>
      </c>
      <c r="J887" s="363">
        <v>796</v>
      </c>
      <c r="K887" s="370">
        <v>3026500101</v>
      </c>
      <c r="L887" s="371" t="s">
        <v>1652</v>
      </c>
    </row>
    <row r="888" spans="1:12" ht="15" thickBot="1">
      <c r="A888" s="73"/>
      <c r="B888" s="377"/>
      <c r="C888" s="112"/>
      <c r="D888" s="111"/>
      <c r="E888" s="379">
        <v>8521</v>
      </c>
      <c r="F888" s="381">
        <v>9</v>
      </c>
      <c r="G888" s="361">
        <v>45000</v>
      </c>
      <c r="H888" s="363">
        <v>5394</v>
      </c>
      <c r="I888" s="371" t="s">
        <v>1651</v>
      </c>
      <c r="J888" s="387">
        <v>797</v>
      </c>
      <c r="K888" s="370">
        <v>3026500102</v>
      </c>
      <c r="L888" s="371" t="s">
        <v>1652</v>
      </c>
    </row>
    <row r="889" spans="1:12" ht="15" thickBot="1">
      <c r="A889" s="73"/>
      <c r="B889" s="377"/>
      <c r="C889" s="112"/>
      <c r="D889" s="111"/>
      <c r="E889" s="379">
        <v>269824</v>
      </c>
      <c r="F889" s="381">
        <v>270</v>
      </c>
      <c r="G889" s="361">
        <v>135000</v>
      </c>
      <c r="H889" s="363">
        <v>5394</v>
      </c>
      <c r="I889" s="371" t="s">
        <v>1651</v>
      </c>
      <c r="J889" s="387">
        <v>798</v>
      </c>
      <c r="K889" s="370">
        <v>3026500103</v>
      </c>
      <c r="L889" s="371" t="s">
        <v>1652</v>
      </c>
    </row>
    <row r="890" spans="1:12" ht="15" thickBot="1">
      <c r="A890" s="73"/>
      <c r="B890" s="377"/>
      <c r="C890" s="112"/>
      <c r="D890" s="111"/>
      <c r="E890" s="379">
        <v>116378</v>
      </c>
      <c r="F890" s="381">
        <v>117</v>
      </c>
      <c r="G890" s="361">
        <v>60000</v>
      </c>
      <c r="H890" s="363">
        <v>5396</v>
      </c>
      <c r="I890" s="371" t="s">
        <v>1651</v>
      </c>
      <c r="J890" s="387">
        <v>799</v>
      </c>
      <c r="K890" s="375">
        <v>3026500104</v>
      </c>
      <c r="L890" s="371" t="s">
        <v>1652</v>
      </c>
    </row>
    <row r="891" spans="1:12" ht="15" thickBot="1">
      <c r="A891" s="73"/>
      <c r="B891" s="377"/>
      <c r="C891" s="112"/>
      <c r="D891" s="111"/>
      <c r="E891" s="379">
        <v>206703</v>
      </c>
      <c r="F891" s="381"/>
      <c r="G891" s="361">
        <v>105000</v>
      </c>
      <c r="H891" s="363">
        <v>5397</v>
      </c>
      <c r="I891" s="371" t="s">
        <v>1652</v>
      </c>
      <c r="J891" s="387">
        <v>800</v>
      </c>
      <c r="K891" s="375">
        <v>3026500104</v>
      </c>
      <c r="L891" s="371" t="s">
        <v>1652</v>
      </c>
    </row>
    <row r="892" spans="1:12" ht="12" thickBot="1">
      <c r="A892" s="73"/>
      <c r="B892" s="111"/>
      <c r="C892" s="112"/>
      <c r="D892" s="111"/>
      <c r="E892" s="379">
        <v>23</v>
      </c>
      <c r="F892" s="381">
        <v>23</v>
      </c>
      <c r="G892" s="361">
        <v>115000</v>
      </c>
      <c r="H892" s="363">
        <v>5399</v>
      </c>
      <c r="I892" s="369" t="s">
        <v>1650</v>
      </c>
      <c r="J892" s="363">
        <v>1479</v>
      </c>
      <c r="K892" s="370">
        <v>3026500106</v>
      </c>
      <c r="L892" s="371" t="s">
        <v>1652</v>
      </c>
    </row>
    <row r="893" spans="1:12" ht="12" thickBot="1">
      <c r="A893" s="73"/>
      <c r="B893" s="111"/>
      <c r="C893" s="112"/>
      <c r="D893" s="111"/>
      <c r="E893" s="379">
        <v>67.309299999999993</v>
      </c>
      <c r="F893" s="381">
        <v>68</v>
      </c>
      <c r="G893" s="361">
        <v>340000</v>
      </c>
      <c r="H893" s="363">
        <v>5398</v>
      </c>
      <c r="I893" s="371" t="s">
        <v>1651</v>
      </c>
      <c r="J893" s="387">
        <v>1478</v>
      </c>
      <c r="K893" s="370">
        <v>3026500105</v>
      </c>
      <c r="L893" s="371" t="s">
        <v>1652</v>
      </c>
    </row>
    <row r="894" spans="1:12" ht="12" thickBot="1">
      <c r="A894" s="73"/>
      <c r="B894" s="111"/>
      <c r="C894" s="112"/>
      <c r="D894" s="111"/>
      <c r="E894" s="379">
        <v>17.2882</v>
      </c>
      <c r="F894" s="381">
        <v>18</v>
      </c>
      <c r="G894" s="361">
        <v>90000</v>
      </c>
      <c r="H894" s="363">
        <v>5400</v>
      </c>
      <c r="I894" s="371" t="s">
        <v>1651</v>
      </c>
      <c r="J894" s="387">
        <v>1480</v>
      </c>
      <c r="K894" s="370">
        <v>3026500107</v>
      </c>
      <c r="L894" s="371" t="s">
        <v>1652</v>
      </c>
    </row>
    <row r="895" spans="1:12" ht="12" thickBot="1">
      <c r="A895" s="73"/>
      <c r="B895" s="111"/>
      <c r="C895" s="112"/>
      <c r="D895" s="111"/>
      <c r="E895" s="379">
        <v>20.122599999999998</v>
      </c>
      <c r="F895" s="381">
        <v>21</v>
      </c>
      <c r="G895" s="361">
        <v>105000</v>
      </c>
      <c r="H895" s="363">
        <v>5462</v>
      </c>
      <c r="I895" s="371" t="s">
        <v>1652</v>
      </c>
      <c r="J895" s="387">
        <v>1481</v>
      </c>
      <c r="K895" s="370">
        <v>3026500108</v>
      </c>
      <c r="L895" s="371" t="s">
        <v>1652</v>
      </c>
    </row>
    <row r="896" spans="1:12" ht="12" thickBot="1">
      <c r="A896" s="73"/>
      <c r="B896" s="114"/>
      <c r="C896" s="115"/>
      <c r="D896" s="115"/>
      <c r="E896" s="379">
        <v>21.441299999999998</v>
      </c>
      <c r="F896" s="381">
        <v>22</v>
      </c>
      <c r="G896" s="361">
        <v>110000</v>
      </c>
      <c r="H896" s="363">
        <v>5463</v>
      </c>
      <c r="I896" s="369" t="s">
        <v>1650</v>
      </c>
      <c r="J896" s="363">
        <v>1482</v>
      </c>
      <c r="K896" s="370">
        <v>3026500109</v>
      </c>
      <c r="L896" s="371" t="s">
        <v>1652</v>
      </c>
    </row>
    <row r="897" spans="1:12" ht="12" thickBot="1">
      <c r="A897" s="73"/>
      <c r="B897" s="114"/>
      <c r="C897" s="118"/>
      <c r="D897" s="115"/>
      <c r="E897" s="379">
        <v>31.322600000000001</v>
      </c>
      <c r="F897" s="381">
        <v>32</v>
      </c>
      <c r="G897" s="361">
        <v>160000</v>
      </c>
      <c r="H897" s="363">
        <v>5464</v>
      </c>
      <c r="I897" s="371" t="s">
        <v>1651</v>
      </c>
      <c r="J897" s="378" t="s">
        <v>1653</v>
      </c>
      <c r="K897" s="370">
        <v>3026500110</v>
      </c>
      <c r="L897" s="371" t="s">
        <v>1652</v>
      </c>
    </row>
    <row r="898" spans="1:12" ht="12" thickBot="1">
      <c r="A898" s="73"/>
      <c r="B898" s="114"/>
      <c r="C898" s="115"/>
      <c r="D898" s="115"/>
      <c r="E898" s="379">
        <v>30.706199999999999</v>
      </c>
      <c r="F898" s="381">
        <v>31</v>
      </c>
      <c r="G898" s="361">
        <v>155000</v>
      </c>
      <c r="H898" s="363">
        <v>5465</v>
      </c>
      <c r="I898" s="371" t="s">
        <v>1651</v>
      </c>
      <c r="J898" s="387">
        <v>1648</v>
      </c>
      <c r="K898" s="370">
        <v>3026500111</v>
      </c>
      <c r="L898" s="371" t="s">
        <v>1652</v>
      </c>
    </row>
    <row r="899" spans="1:12" ht="12" thickBot="1">
      <c r="A899" s="73"/>
      <c r="B899" s="114"/>
      <c r="C899" s="118"/>
      <c r="D899" s="115"/>
      <c r="E899" s="379">
        <v>10.647</v>
      </c>
      <c r="F899" s="381">
        <v>11</v>
      </c>
      <c r="G899" s="361">
        <v>55000</v>
      </c>
      <c r="H899" s="363">
        <v>5466</v>
      </c>
      <c r="I899" s="371" t="s">
        <v>1652</v>
      </c>
      <c r="J899" s="387">
        <v>1485</v>
      </c>
      <c r="K899" s="370">
        <v>3026500112</v>
      </c>
      <c r="L899" s="371" t="s">
        <v>1652</v>
      </c>
    </row>
    <row r="900" spans="1:12" ht="12" thickBot="1">
      <c r="A900" s="73"/>
      <c r="B900" s="114"/>
      <c r="C900" s="118"/>
      <c r="D900" s="115"/>
      <c r="E900" s="379">
        <v>5.7549000000000001</v>
      </c>
      <c r="F900" s="381">
        <v>6</v>
      </c>
      <c r="G900" s="361">
        <v>30000</v>
      </c>
      <c r="H900" s="363">
        <v>5467</v>
      </c>
      <c r="I900" s="371" t="s">
        <v>1651</v>
      </c>
      <c r="J900" s="387">
        <v>1500</v>
      </c>
      <c r="K900" s="370">
        <v>3026500113</v>
      </c>
      <c r="L900" s="371" t="s">
        <v>1652</v>
      </c>
    </row>
    <row r="901" spans="1:12" ht="12" thickBot="1">
      <c r="A901" s="73"/>
      <c r="B901" s="114"/>
      <c r="C901" s="118"/>
      <c r="D901" s="115"/>
      <c r="E901" s="379">
        <v>8.9088999999999992</v>
      </c>
      <c r="F901" s="381">
        <v>90</v>
      </c>
      <c r="G901" s="361">
        <v>45000</v>
      </c>
      <c r="H901" s="363">
        <v>5469</v>
      </c>
      <c r="I901" s="369" t="s">
        <v>1650</v>
      </c>
      <c r="J901" s="363">
        <v>1496</v>
      </c>
      <c r="K901" s="370">
        <v>3026500114</v>
      </c>
      <c r="L901" s="371" t="s">
        <v>1652</v>
      </c>
    </row>
    <row r="902" spans="1:12" ht="12" thickBot="1">
      <c r="A902" s="73"/>
      <c r="B902" s="114"/>
      <c r="C902" s="125"/>
      <c r="D902" s="115"/>
      <c r="E902" s="379">
        <v>32.906100000000002</v>
      </c>
      <c r="F902" s="381">
        <v>33</v>
      </c>
      <c r="G902" s="361">
        <v>165000</v>
      </c>
      <c r="H902" s="363">
        <v>1643</v>
      </c>
      <c r="I902" s="371" t="s">
        <v>1651</v>
      </c>
      <c r="J902" s="387">
        <v>1649</v>
      </c>
      <c r="K902" s="370">
        <v>326500115</v>
      </c>
      <c r="L902" s="371" t="s">
        <v>1652</v>
      </c>
    </row>
    <row r="903" spans="1:12" ht="12" thickBot="1">
      <c r="A903" s="73"/>
      <c r="B903" s="114"/>
      <c r="C903" s="131"/>
      <c r="D903" s="115"/>
      <c r="E903" s="379">
        <v>168.0575</v>
      </c>
      <c r="F903" s="381">
        <v>169</v>
      </c>
      <c r="G903" s="361">
        <v>830000</v>
      </c>
      <c r="H903" s="363">
        <v>1644</v>
      </c>
      <c r="I903" s="371" t="s">
        <v>1651</v>
      </c>
      <c r="J903" s="387">
        <v>1650</v>
      </c>
      <c r="K903" s="370">
        <v>3026500116</v>
      </c>
      <c r="L903" s="371" t="s">
        <v>1652</v>
      </c>
    </row>
    <row r="904" spans="1:12" ht="12" thickBot="1">
      <c r="A904" s="73"/>
      <c r="B904" s="118"/>
      <c r="C904" s="118"/>
      <c r="D904" s="118"/>
      <c r="E904" s="379">
        <v>12.885400000000001</v>
      </c>
      <c r="F904" s="382">
        <v>13</v>
      </c>
      <c r="G904" s="361">
        <v>65000</v>
      </c>
      <c r="H904" s="363">
        <v>1645</v>
      </c>
      <c r="I904" s="371" t="s">
        <v>1652</v>
      </c>
      <c r="J904" s="387">
        <v>7041</v>
      </c>
      <c r="K904" s="370">
        <v>3026500117</v>
      </c>
      <c r="L904" s="371" t="s">
        <v>1652</v>
      </c>
    </row>
    <row r="905" spans="1:12" ht="12" thickBot="1">
      <c r="A905" s="73"/>
      <c r="B905" s="118"/>
      <c r="C905" s="118"/>
      <c r="D905" s="118"/>
      <c r="E905" s="379">
        <v>100</v>
      </c>
      <c r="F905" s="382">
        <v>100</v>
      </c>
      <c r="G905" s="361">
        <v>500000</v>
      </c>
      <c r="H905" s="363">
        <v>2096</v>
      </c>
      <c r="I905" s="369" t="s">
        <v>1654</v>
      </c>
      <c r="J905" s="363">
        <v>817</v>
      </c>
      <c r="K905" s="370">
        <v>3032100208</v>
      </c>
      <c r="L905" s="371" t="s">
        <v>1655</v>
      </c>
    </row>
    <row r="906" spans="1:12" ht="12" thickBot="1">
      <c r="A906" s="73"/>
      <c r="B906" s="118"/>
      <c r="C906" s="118"/>
      <c r="D906" s="118"/>
      <c r="E906" s="379">
        <v>55.466999999999999</v>
      </c>
      <c r="F906" s="382">
        <v>56</v>
      </c>
      <c r="G906" s="361">
        <v>280000</v>
      </c>
      <c r="H906" s="363">
        <v>2265</v>
      </c>
      <c r="I906" s="369" t="s">
        <v>1654</v>
      </c>
      <c r="J906" s="363">
        <v>818</v>
      </c>
      <c r="K906" s="370">
        <v>3032100209</v>
      </c>
      <c r="L906" s="371" t="s">
        <v>1655</v>
      </c>
    </row>
    <row r="907" spans="1:12" ht="12" thickBot="1">
      <c r="A907" s="73"/>
      <c r="B907" s="118"/>
      <c r="C907" s="118"/>
      <c r="D907" s="118"/>
      <c r="E907" s="379">
        <v>20.815999999999999</v>
      </c>
      <c r="F907" s="382">
        <v>21</v>
      </c>
      <c r="G907" s="361">
        <v>105000</v>
      </c>
      <c r="H907" s="363">
        <v>2266</v>
      </c>
      <c r="I907" s="369" t="s">
        <v>1654</v>
      </c>
      <c r="J907" s="363">
        <v>819</v>
      </c>
      <c r="K907" s="370">
        <v>3032100210</v>
      </c>
      <c r="L907" s="371" t="s">
        <v>1655</v>
      </c>
    </row>
    <row r="908" spans="1:12" ht="12" thickBot="1">
      <c r="A908" s="73"/>
      <c r="B908" s="118"/>
      <c r="C908" s="118"/>
      <c r="D908" s="118"/>
      <c r="E908" s="379">
        <v>21.140999999999998</v>
      </c>
      <c r="F908" s="382">
        <v>22</v>
      </c>
      <c r="G908" s="361">
        <v>110000</v>
      </c>
      <c r="H908" s="363">
        <v>2267</v>
      </c>
      <c r="I908" s="369" t="s">
        <v>1654</v>
      </c>
      <c r="J908" s="363">
        <v>820</v>
      </c>
      <c r="K908" s="370">
        <v>3032100211</v>
      </c>
      <c r="L908" s="371" t="s">
        <v>1655</v>
      </c>
    </row>
    <row r="909" spans="1:12" ht="12" thickBot="1">
      <c r="A909" s="73"/>
      <c r="B909" s="118"/>
      <c r="C909" s="118"/>
      <c r="D909" s="118"/>
      <c r="E909" s="383">
        <v>37.597999999999999</v>
      </c>
      <c r="F909" s="382">
        <v>38</v>
      </c>
      <c r="G909" s="361">
        <v>190000</v>
      </c>
      <c r="H909" s="363">
        <v>2268</v>
      </c>
      <c r="I909" s="369" t="s">
        <v>1654</v>
      </c>
      <c r="J909" s="363">
        <v>1030</v>
      </c>
      <c r="K909" s="370">
        <v>3032100212</v>
      </c>
      <c r="L909" s="371" t="s">
        <v>1655</v>
      </c>
    </row>
    <row r="910" spans="1:12" ht="12" thickBot="1">
      <c r="A910" s="73"/>
      <c r="B910" s="118"/>
      <c r="C910" s="118"/>
      <c r="D910" s="118"/>
      <c r="E910" s="383">
        <v>14.506</v>
      </c>
      <c r="F910" s="382">
        <v>15</v>
      </c>
      <c r="G910" s="361">
        <v>75000</v>
      </c>
      <c r="H910" s="363">
        <v>2269</v>
      </c>
      <c r="I910" s="369" t="s">
        <v>1654</v>
      </c>
      <c r="J910" s="363">
        <v>1031</v>
      </c>
      <c r="K910" s="370">
        <v>3032100213</v>
      </c>
      <c r="L910" s="371" t="s">
        <v>1655</v>
      </c>
    </row>
    <row r="911" spans="1:12" ht="12" thickBot="1">
      <c r="A911" s="73"/>
      <c r="B911" s="118"/>
      <c r="C911" s="118"/>
      <c r="D911" s="118"/>
      <c r="E911" s="383">
        <v>40.22</v>
      </c>
      <c r="F911" s="382">
        <v>41</v>
      </c>
      <c r="G911" s="361">
        <v>205000</v>
      </c>
      <c r="H911" s="363">
        <v>2272</v>
      </c>
      <c r="I911" s="369" t="s">
        <v>1654</v>
      </c>
      <c r="J911" s="363">
        <v>1033</v>
      </c>
      <c r="K911" s="370">
        <v>3032100214</v>
      </c>
      <c r="L911" s="371" t="s">
        <v>1655</v>
      </c>
    </row>
    <row r="912" spans="1:12" ht="12" thickBot="1">
      <c r="A912" s="73"/>
      <c r="B912" s="118"/>
      <c r="C912" s="118"/>
      <c r="D912" s="118"/>
      <c r="E912" s="383">
        <v>31.603999999999999</v>
      </c>
      <c r="F912" s="382">
        <v>32</v>
      </c>
      <c r="G912" s="361">
        <v>160000</v>
      </c>
      <c r="H912" s="363">
        <v>2270</v>
      </c>
      <c r="I912" s="369" t="s">
        <v>1654</v>
      </c>
      <c r="J912" s="363">
        <v>1032</v>
      </c>
      <c r="K912" s="370">
        <v>3032100215</v>
      </c>
      <c r="L912" s="371" t="s">
        <v>1655</v>
      </c>
    </row>
    <row r="913" spans="1:12" ht="12" thickBot="1">
      <c r="A913" s="73"/>
      <c r="B913" s="118"/>
      <c r="C913" s="118"/>
      <c r="D913" s="118"/>
      <c r="E913" s="383">
        <v>41.613</v>
      </c>
      <c r="F913" s="382">
        <v>42</v>
      </c>
      <c r="G913" s="361">
        <v>210000</v>
      </c>
      <c r="H913" s="363">
        <v>2271</v>
      </c>
      <c r="I913" s="369" t="s">
        <v>1654</v>
      </c>
      <c r="J913" s="363">
        <v>1034</v>
      </c>
      <c r="K913" s="370">
        <v>3032100216</v>
      </c>
      <c r="L913" s="371" t="s">
        <v>1655</v>
      </c>
    </row>
    <row r="914" spans="1:12" ht="12" thickBot="1">
      <c r="A914" s="73"/>
      <c r="B914" s="118"/>
      <c r="C914" s="118"/>
      <c r="D914" s="118"/>
      <c r="E914" s="383">
        <v>48.683999999999997</v>
      </c>
      <c r="F914" s="382">
        <v>49</v>
      </c>
      <c r="G914" s="361">
        <v>240000</v>
      </c>
      <c r="H914" s="363">
        <v>2273</v>
      </c>
      <c r="I914" s="369" t="s">
        <v>1654</v>
      </c>
      <c r="J914" s="363">
        <v>1035</v>
      </c>
      <c r="K914" s="370">
        <v>3032100217</v>
      </c>
      <c r="L914" s="371" t="s">
        <v>1655</v>
      </c>
    </row>
    <row r="915" spans="1:12" ht="12" thickBot="1">
      <c r="A915" s="73"/>
      <c r="B915" s="118"/>
      <c r="C915" s="118"/>
      <c r="D915" s="118"/>
      <c r="E915" s="383">
        <v>28.062999999999999</v>
      </c>
      <c r="F915" s="382">
        <v>29</v>
      </c>
      <c r="G915" s="361">
        <v>145000</v>
      </c>
      <c r="H915" s="363">
        <v>2274</v>
      </c>
      <c r="I915" s="369" t="s">
        <v>1654</v>
      </c>
      <c r="J915" s="363">
        <v>1036</v>
      </c>
      <c r="K915" s="370">
        <v>3032100218</v>
      </c>
      <c r="L915" s="371" t="s">
        <v>1655</v>
      </c>
    </row>
    <row r="916" spans="1:12" ht="12" thickBot="1">
      <c r="A916" s="73"/>
      <c r="B916" s="118"/>
      <c r="C916" s="118"/>
      <c r="D916" s="118"/>
      <c r="E916" s="383">
        <v>7.8369999999999997</v>
      </c>
      <c r="F916" s="382">
        <v>8</v>
      </c>
      <c r="G916" s="361">
        <v>40000</v>
      </c>
      <c r="H916" s="363">
        <v>2275</v>
      </c>
      <c r="I916" s="369" t="s">
        <v>1654</v>
      </c>
      <c r="J916" s="363">
        <v>1037</v>
      </c>
      <c r="K916" s="370">
        <v>3032100219</v>
      </c>
      <c r="L916" s="371" t="s">
        <v>1655</v>
      </c>
    </row>
    <row r="917" spans="1:12" ht="12" thickBot="1">
      <c r="A917" s="73"/>
      <c r="B917" s="118"/>
      <c r="C917" s="118"/>
      <c r="D917" s="118"/>
      <c r="E917" s="383">
        <v>13.541</v>
      </c>
      <c r="F917" s="382">
        <v>14</v>
      </c>
      <c r="G917" s="361">
        <v>70000</v>
      </c>
      <c r="H917" s="363">
        <v>2276</v>
      </c>
      <c r="I917" s="369" t="s">
        <v>1654</v>
      </c>
      <c r="J917" s="363">
        <v>1038</v>
      </c>
      <c r="K917" s="370">
        <v>3032100219</v>
      </c>
      <c r="L917" s="371" t="s">
        <v>1655</v>
      </c>
    </row>
    <row r="918" spans="1:12" ht="12" thickBot="1">
      <c r="A918" s="73"/>
      <c r="B918" s="118"/>
      <c r="C918" s="118"/>
      <c r="D918" s="118"/>
      <c r="E918" s="383">
        <v>9.0619999999999994</v>
      </c>
      <c r="F918" s="382">
        <v>10</v>
      </c>
      <c r="G918" s="361">
        <v>50000</v>
      </c>
      <c r="H918" s="363">
        <v>2277</v>
      </c>
      <c r="I918" s="369" t="s">
        <v>1654</v>
      </c>
      <c r="J918" s="363">
        <v>1039</v>
      </c>
      <c r="K918" s="370">
        <v>3032100220</v>
      </c>
      <c r="L918" s="371" t="s">
        <v>1655</v>
      </c>
    </row>
    <row r="919" spans="1:12" ht="12" thickBot="1">
      <c r="A919" s="73"/>
      <c r="B919" s="118"/>
      <c r="C919" s="118"/>
      <c r="D919" s="118"/>
      <c r="E919" s="383">
        <v>69.213999999999999</v>
      </c>
      <c r="F919" s="382">
        <v>70</v>
      </c>
      <c r="G919" s="361">
        <v>350000</v>
      </c>
      <c r="H919" s="363">
        <v>2279</v>
      </c>
      <c r="I919" s="369" t="s">
        <v>1654</v>
      </c>
      <c r="J919" s="363">
        <v>1056</v>
      </c>
      <c r="K919" s="370">
        <v>3032100221</v>
      </c>
      <c r="L919" s="371" t="s">
        <v>1655</v>
      </c>
    </row>
    <row r="920" spans="1:12" ht="12" thickBot="1">
      <c r="A920" s="73"/>
      <c r="B920" s="118"/>
      <c r="C920" s="118"/>
      <c r="D920" s="118"/>
      <c r="E920" s="383">
        <v>38.396000000000001</v>
      </c>
      <c r="F920" s="382">
        <v>39</v>
      </c>
      <c r="G920" s="361">
        <v>200000</v>
      </c>
      <c r="H920" s="363">
        <v>2278</v>
      </c>
      <c r="I920" s="369" t="s">
        <v>1654</v>
      </c>
      <c r="J920" s="363">
        <v>1040</v>
      </c>
      <c r="K920" s="370">
        <v>3032100222</v>
      </c>
      <c r="L920" s="371" t="s">
        <v>1655</v>
      </c>
    </row>
    <row r="921" spans="1:12" ht="12" thickBot="1">
      <c r="A921" s="73"/>
      <c r="B921" s="118"/>
      <c r="C921" s="118"/>
      <c r="D921" s="118"/>
      <c r="E921" s="383">
        <v>13.055</v>
      </c>
      <c r="F921" s="382">
        <v>14</v>
      </c>
      <c r="G921" s="361">
        <v>70000</v>
      </c>
      <c r="H921" s="363">
        <v>2280</v>
      </c>
      <c r="I921" s="369" t="s">
        <v>1654</v>
      </c>
      <c r="J921" s="363">
        <v>1057</v>
      </c>
      <c r="K921" s="370">
        <v>3032100223</v>
      </c>
      <c r="L921" s="371" t="s">
        <v>1655</v>
      </c>
    </row>
    <row r="922" spans="1:12" ht="12" thickBot="1">
      <c r="A922" s="73"/>
      <c r="B922" s="118"/>
      <c r="C922" s="118"/>
      <c r="D922" s="118"/>
      <c r="E922" s="383">
        <v>110.298</v>
      </c>
      <c r="F922" s="382">
        <v>111</v>
      </c>
      <c r="G922" s="361">
        <v>555000</v>
      </c>
      <c r="H922" s="363">
        <v>2282</v>
      </c>
      <c r="I922" s="369" t="s">
        <v>1654</v>
      </c>
      <c r="J922" s="363">
        <v>1058</v>
      </c>
      <c r="K922" s="370">
        <v>3032100224</v>
      </c>
      <c r="L922" s="371" t="s">
        <v>1655</v>
      </c>
    </row>
    <row r="923" spans="1:12" ht="12" thickBot="1">
      <c r="A923" s="73"/>
      <c r="B923" s="118"/>
      <c r="C923" s="118"/>
      <c r="D923" s="118"/>
      <c r="E923" s="383">
        <v>16.420999999999999</v>
      </c>
      <c r="F923" s="382">
        <v>17</v>
      </c>
      <c r="G923" s="361">
        <v>85000</v>
      </c>
      <c r="H923" s="363">
        <v>2283</v>
      </c>
      <c r="I923" s="369" t="s">
        <v>1654</v>
      </c>
      <c r="J923" s="363">
        <v>1059</v>
      </c>
      <c r="K923" s="370">
        <v>3032100225</v>
      </c>
      <c r="L923" s="371" t="s">
        <v>1655</v>
      </c>
    </row>
    <row r="924" spans="1:12" ht="12" thickBot="1">
      <c r="A924" s="73"/>
      <c r="B924" s="118"/>
      <c r="C924" s="118"/>
      <c r="D924" s="118"/>
      <c r="E924" s="383">
        <v>30.673999999999999</v>
      </c>
      <c r="F924" s="382">
        <v>31</v>
      </c>
      <c r="G924" s="361">
        <v>155000</v>
      </c>
      <c r="H924" s="363" t="s">
        <v>1656</v>
      </c>
      <c r="I924" s="369" t="s">
        <v>1659</v>
      </c>
      <c r="J924" s="363" t="s">
        <v>1660</v>
      </c>
      <c r="K924" s="370" t="s">
        <v>1663</v>
      </c>
      <c r="L924" s="371" t="s">
        <v>1666</v>
      </c>
    </row>
    <row r="925" spans="1:12" ht="12" thickBot="1">
      <c r="A925" s="73"/>
      <c r="B925" s="118"/>
      <c r="C925" s="118"/>
      <c r="D925" s="118"/>
      <c r="E925" s="383">
        <v>22.009</v>
      </c>
      <c r="F925" s="382">
        <v>23</v>
      </c>
      <c r="G925" s="361">
        <v>115000</v>
      </c>
      <c r="H925" s="363" t="s">
        <v>1657</v>
      </c>
      <c r="I925" s="369" t="s">
        <v>1659</v>
      </c>
      <c r="J925" s="363" t="s">
        <v>1661</v>
      </c>
      <c r="K925" s="370" t="s">
        <v>1664</v>
      </c>
      <c r="L925" s="371" t="s">
        <v>1666</v>
      </c>
    </row>
    <row r="926" spans="1:12" ht="12" thickBot="1">
      <c r="A926" s="73"/>
      <c r="B926" s="118"/>
      <c r="C926" s="118"/>
      <c r="D926" s="118"/>
      <c r="E926" s="383">
        <v>28.891999999999999</v>
      </c>
      <c r="F926" s="382">
        <v>29</v>
      </c>
      <c r="G926" s="361">
        <v>145000</v>
      </c>
      <c r="H926" s="363" t="s">
        <v>1658</v>
      </c>
      <c r="I926" s="369" t="s">
        <v>1659</v>
      </c>
      <c r="J926" s="363" t="s">
        <v>1662</v>
      </c>
      <c r="K926" s="384" t="s">
        <v>1665</v>
      </c>
      <c r="L926" s="371" t="s">
        <v>1666</v>
      </c>
    </row>
    <row r="927" spans="1:12" ht="12" thickBot="1">
      <c r="A927" s="73"/>
      <c r="B927" s="118"/>
      <c r="C927" s="118"/>
      <c r="D927" s="118"/>
      <c r="E927" s="383">
        <v>37.869999999999997</v>
      </c>
      <c r="F927" s="382">
        <v>38</v>
      </c>
      <c r="G927" s="361">
        <v>190000</v>
      </c>
      <c r="H927" s="363" t="s">
        <v>1667</v>
      </c>
      <c r="I927" s="369" t="s">
        <v>1669</v>
      </c>
      <c r="J927" s="363" t="s">
        <v>1670</v>
      </c>
      <c r="K927" s="384" t="s">
        <v>1672</v>
      </c>
      <c r="L927" s="371" t="s">
        <v>1666</v>
      </c>
    </row>
    <row r="928" spans="1:12" ht="12" thickBot="1">
      <c r="A928" s="73"/>
      <c r="B928" s="118"/>
      <c r="C928" s="118"/>
      <c r="D928" s="118"/>
      <c r="E928" s="383">
        <v>23.326000000000001</v>
      </c>
      <c r="F928" s="382">
        <v>24</v>
      </c>
      <c r="G928" s="361">
        <v>120000</v>
      </c>
      <c r="H928" s="363" t="s">
        <v>1668</v>
      </c>
      <c r="I928" s="369" t="s">
        <v>1669</v>
      </c>
      <c r="J928" s="363" t="s">
        <v>1671</v>
      </c>
      <c r="K928" s="384" t="s">
        <v>1673</v>
      </c>
      <c r="L928" s="371" t="s">
        <v>1666</v>
      </c>
    </row>
    <row r="929" spans="1:12" ht="12" thickBot="1">
      <c r="A929" s="73"/>
      <c r="B929" s="118"/>
      <c r="C929" s="118"/>
      <c r="D929" s="118"/>
      <c r="E929" s="383">
        <v>24.556000000000001</v>
      </c>
      <c r="F929" s="382">
        <v>25</v>
      </c>
      <c r="G929" s="361">
        <v>125000</v>
      </c>
      <c r="H929" s="363" t="s">
        <v>1674</v>
      </c>
      <c r="I929" s="369" t="s">
        <v>1669</v>
      </c>
      <c r="J929" s="363" t="s">
        <v>1676</v>
      </c>
      <c r="K929" s="384">
        <v>3147700085</v>
      </c>
      <c r="L929" s="371" t="s">
        <v>1666</v>
      </c>
    </row>
    <row r="930" spans="1:12" ht="12" thickBot="1">
      <c r="A930" s="73"/>
      <c r="B930" s="118"/>
      <c r="C930" s="118"/>
      <c r="D930" s="118"/>
      <c r="E930" s="383">
        <v>129.25299999999999</v>
      </c>
      <c r="F930" s="382">
        <v>130</v>
      </c>
      <c r="G930" s="361">
        <v>650000</v>
      </c>
      <c r="H930" s="363" t="s">
        <v>1675</v>
      </c>
      <c r="I930" s="369" t="s">
        <v>1669</v>
      </c>
      <c r="J930" s="363" t="s">
        <v>1677</v>
      </c>
      <c r="K930" s="384">
        <v>3147700084</v>
      </c>
      <c r="L930" s="371" t="s">
        <v>1666</v>
      </c>
    </row>
    <row r="931" spans="1:12">
      <c r="A931" s="73"/>
      <c r="B931" s="118"/>
      <c r="C931" s="118"/>
      <c r="D931" s="118"/>
      <c r="E931" s="80">
        <v>38.893000000000001</v>
      </c>
      <c r="F931" s="382">
        <v>39</v>
      </c>
      <c r="G931" s="385">
        <v>195000</v>
      </c>
      <c r="H931" s="386" t="s">
        <v>1678</v>
      </c>
      <c r="I931" s="384" t="s">
        <v>1669</v>
      </c>
      <c r="J931" s="386" t="s">
        <v>1679</v>
      </c>
      <c r="K931" s="384">
        <v>3147700086</v>
      </c>
      <c r="L931" s="384" t="s">
        <v>1666</v>
      </c>
    </row>
    <row r="932" spans="1:12" ht="12" thickBot="1">
      <c r="A932" s="73"/>
      <c r="B932" s="118"/>
      <c r="C932" s="118"/>
      <c r="D932" s="118"/>
      <c r="E932" s="383">
        <v>97.578599999999994</v>
      </c>
      <c r="F932" s="382">
        <v>98</v>
      </c>
      <c r="G932" s="361">
        <v>735000</v>
      </c>
      <c r="H932" s="363">
        <v>2308</v>
      </c>
      <c r="I932" s="369" t="s">
        <v>1680</v>
      </c>
      <c r="J932" s="363">
        <v>1100</v>
      </c>
      <c r="K932" s="370">
        <v>3084400214</v>
      </c>
      <c r="L932" s="371" t="s">
        <v>1652</v>
      </c>
    </row>
    <row r="933" spans="1:12" ht="12" thickBot="1">
      <c r="A933" s="73"/>
      <c r="B933" s="118"/>
      <c r="C933" s="118"/>
      <c r="D933" s="118"/>
      <c r="E933" s="383">
        <v>236.72710000000001</v>
      </c>
      <c r="F933" s="382">
        <v>237</v>
      </c>
      <c r="G933" s="361">
        <v>1185000</v>
      </c>
      <c r="H933" s="363">
        <v>2309</v>
      </c>
      <c r="I933" s="371" t="s">
        <v>1651</v>
      </c>
      <c r="J933" s="387">
        <v>1281</v>
      </c>
      <c r="K933" s="370">
        <v>3084400215</v>
      </c>
      <c r="L933" s="371" t="s">
        <v>1652</v>
      </c>
    </row>
    <row r="934" spans="1:12" ht="12" thickBot="1">
      <c r="A934" s="73"/>
      <c r="B934" s="118"/>
      <c r="C934" s="118"/>
      <c r="D934" s="118"/>
      <c r="E934" s="383">
        <v>34.300400000000003</v>
      </c>
      <c r="F934" s="382">
        <v>35</v>
      </c>
      <c r="G934" s="361">
        <v>175000</v>
      </c>
      <c r="H934" s="363">
        <v>2310</v>
      </c>
      <c r="I934" s="371" t="s">
        <v>1651</v>
      </c>
      <c r="J934" s="387">
        <v>1282</v>
      </c>
      <c r="K934" s="370">
        <v>3084400216</v>
      </c>
      <c r="L934" s="371" t="s">
        <v>1652</v>
      </c>
    </row>
    <row r="935" spans="1:12" ht="12" thickBot="1">
      <c r="A935" s="73"/>
      <c r="B935" s="118"/>
      <c r="C935" s="118"/>
      <c r="D935" s="118"/>
      <c r="E935" s="383">
        <v>396.93950000000001</v>
      </c>
      <c r="F935" s="382">
        <v>397</v>
      </c>
      <c r="G935" s="361">
        <v>2977500</v>
      </c>
      <c r="H935" s="363">
        <v>2311</v>
      </c>
      <c r="I935" s="369" t="s">
        <v>1680</v>
      </c>
      <c r="J935" s="363">
        <v>1283</v>
      </c>
      <c r="K935" s="370">
        <v>3084400217</v>
      </c>
      <c r="L935" s="371" t="s">
        <v>1652</v>
      </c>
    </row>
    <row r="936" spans="1:12" ht="12" thickBot="1">
      <c r="A936" s="73"/>
      <c r="B936" s="118"/>
      <c r="C936" s="118"/>
      <c r="D936" s="118"/>
      <c r="E936" s="383">
        <v>97.840900000000005</v>
      </c>
      <c r="F936" s="382">
        <v>98</v>
      </c>
      <c r="G936" s="361">
        <v>735000</v>
      </c>
      <c r="H936" s="363">
        <v>2312</v>
      </c>
      <c r="I936" s="369" t="s">
        <v>1651</v>
      </c>
      <c r="J936" s="363">
        <v>1284</v>
      </c>
      <c r="K936" s="370">
        <v>3084400218</v>
      </c>
      <c r="L936" s="371" t="s">
        <v>1652</v>
      </c>
    </row>
    <row r="937" spans="1:12" ht="12" thickBot="1">
      <c r="A937" s="73"/>
      <c r="B937" s="118"/>
      <c r="C937" s="118"/>
      <c r="D937" s="118"/>
      <c r="E937" s="383">
        <v>130.98650000000001</v>
      </c>
      <c r="F937" s="382">
        <v>131</v>
      </c>
      <c r="G937" s="361">
        <v>982000</v>
      </c>
      <c r="H937" s="363">
        <v>2313</v>
      </c>
      <c r="I937" s="371" t="s">
        <v>1680</v>
      </c>
      <c r="J937" s="387">
        <v>1285</v>
      </c>
      <c r="K937" s="370">
        <v>3084400219</v>
      </c>
      <c r="L937" s="371" t="s">
        <v>1652</v>
      </c>
    </row>
    <row r="938" spans="1:12" ht="12" thickBot="1">
      <c r="A938" s="73"/>
      <c r="B938" s="118"/>
      <c r="C938" s="118"/>
      <c r="D938" s="118"/>
      <c r="E938" s="383">
        <v>346.68579999999997</v>
      </c>
      <c r="F938" s="382">
        <v>347</v>
      </c>
      <c r="G938" s="361">
        <v>2602500</v>
      </c>
      <c r="H938" s="363">
        <v>2314</v>
      </c>
      <c r="I938" s="371" t="s">
        <v>1680</v>
      </c>
      <c r="J938" s="387">
        <v>1286</v>
      </c>
      <c r="K938" s="370">
        <v>3084400220</v>
      </c>
      <c r="L938" s="371" t="s">
        <v>1652</v>
      </c>
    </row>
    <row r="939" spans="1:12" ht="12" thickBot="1">
      <c r="A939" s="73"/>
      <c r="B939" s="118"/>
      <c r="C939" s="118"/>
      <c r="D939" s="118"/>
      <c r="E939" s="383">
        <v>136.52789999999999</v>
      </c>
      <c r="F939" s="382">
        <v>137</v>
      </c>
      <c r="G939" s="361">
        <v>1027500</v>
      </c>
      <c r="H939" s="363">
        <v>2315</v>
      </c>
      <c r="I939" s="369" t="s">
        <v>1680</v>
      </c>
      <c r="J939" s="363">
        <v>1287</v>
      </c>
      <c r="K939" s="370">
        <v>3084400221</v>
      </c>
      <c r="L939" s="371" t="s">
        <v>1652</v>
      </c>
    </row>
    <row r="940" spans="1:12" ht="12" thickBot="1">
      <c r="A940" s="73"/>
      <c r="B940" s="118"/>
      <c r="C940" s="118"/>
      <c r="D940" s="118"/>
      <c r="E940" s="383">
        <v>379.05290000000002</v>
      </c>
      <c r="F940" s="382">
        <v>380</v>
      </c>
      <c r="G940" s="361">
        <v>2850000</v>
      </c>
      <c r="H940" s="363">
        <v>2316</v>
      </c>
      <c r="I940" s="369" t="s">
        <v>1651</v>
      </c>
      <c r="J940" s="363">
        <v>749</v>
      </c>
      <c r="K940" s="370">
        <v>3084400222</v>
      </c>
      <c r="L940" s="371" t="s">
        <v>1652</v>
      </c>
    </row>
    <row r="941" spans="1:12" ht="12" thickBot="1">
      <c r="A941" s="73"/>
      <c r="B941" s="118"/>
      <c r="C941" s="118"/>
      <c r="D941" s="118"/>
      <c r="E941" s="383">
        <v>351.29790000000003</v>
      </c>
      <c r="F941" s="382">
        <v>352</v>
      </c>
      <c r="G941" s="361">
        <v>2640000</v>
      </c>
      <c r="H941" s="363">
        <v>2317</v>
      </c>
      <c r="I941" s="371" t="s">
        <v>1680</v>
      </c>
      <c r="J941" s="387">
        <v>750</v>
      </c>
      <c r="K941" s="370">
        <v>3084400223</v>
      </c>
      <c r="L941" s="371" t="s">
        <v>1652</v>
      </c>
    </row>
    <row r="942" spans="1:12" ht="12" thickBot="1">
      <c r="A942" s="73"/>
      <c r="B942" s="118"/>
      <c r="C942" s="118"/>
      <c r="D942" s="118"/>
      <c r="E942" s="383">
        <v>284.53879999999998</v>
      </c>
      <c r="F942" s="382">
        <v>285</v>
      </c>
      <c r="G942" s="361">
        <v>2137500</v>
      </c>
      <c r="H942" s="363">
        <v>2318</v>
      </c>
      <c r="I942" s="371" t="s">
        <v>1680</v>
      </c>
      <c r="J942" s="387">
        <v>1287</v>
      </c>
      <c r="K942" s="370">
        <v>3084400224</v>
      </c>
      <c r="L942" s="371" t="s">
        <v>1652</v>
      </c>
    </row>
    <row r="943" spans="1:12" ht="13.5" thickBot="1">
      <c r="A943" s="73"/>
      <c r="B943" s="445"/>
      <c r="C943" s="446"/>
      <c r="D943" s="184" t="s">
        <v>1191</v>
      </c>
      <c r="E943" s="185">
        <f>SUM(E842:E942)</f>
        <v>1021352.9614999999</v>
      </c>
      <c r="F943" s="185"/>
      <c r="G943" s="186">
        <f>SUM(G842:G942)</f>
        <v>36870650</v>
      </c>
      <c r="H943" s="350" t="s">
        <v>1559</v>
      </c>
      <c r="I943" s="348"/>
      <c r="J943" s="351" t="s">
        <v>1560</v>
      </c>
      <c r="K943" s="348"/>
      <c r="L943" s="349"/>
    </row>
    <row r="944" spans="1:12" ht="13.5" thickBot="1">
      <c r="A944" s="330"/>
      <c r="B944" s="366"/>
      <c r="C944" s="367"/>
      <c r="D944" s="184"/>
      <c r="E944" s="352">
        <v>6330.7756999999992</v>
      </c>
      <c r="F944" s="185"/>
      <c r="G944" s="186"/>
      <c r="H944" s="309"/>
      <c r="I944" s="310"/>
      <c r="J944" s="310"/>
      <c r="K944" s="310"/>
      <c r="L944" s="310"/>
    </row>
  </sheetData>
  <mergeCells count="82">
    <mergeCell ref="A840:L840"/>
    <mergeCell ref="B943:C943"/>
    <mergeCell ref="E615:E616"/>
    <mergeCell ref="E643:E644"/>
    <mergeCell ref="E664:E666"/>
    <mergeCell ref="E668:E669"/>
    <mergeCell ref="E687:E688"/>
    <mergeCell ref="E690:E692"/>
    <mergeCell ref="E726:E728"/>
    <mergeCell ref="E730:E731"/>
    <mergeCell ref="E776:E777"/>
    <mergeCell ref="E793:E794"/>
    <mergeCell ref="E798:E799"/>
    <mergeCell ref="H643:H644"/>
    <mergeCell ref="H664:H666"/>
    <mergeCell ref="H668:H669"/>
    <mergeCell ref="H687:H688"/>
    <mergeCell ref="H690:H692"/>
    <mergeCell ref="A585:L585"/>
    <mergeCell ref="H604:H605"/>
    <mergeCell ref="H607:H608"/>
    <mergeCell ref="H615:H616"/>
    <mergeCell ref="H623:H625"/>
    <mergeCell ref="J607:J608"/>
    <mergeCell ref="H556:H557"/>
    <mergeCell ref="J556:J557"/>
    <mergeCell ref="K556:K557"/>
    <mergeCell ref="J514:J515"/>
    <mergeCell ref="K514:K515"/>
    <mergeCell ref="H525:H526"/>
    <mergeCell ref="J525:J526"/>
    <mergeCell ref="K525:K526"/>
    <mergeCell ref="H500:H501"/>
    <mergeCell ref="J500:J501"/>
    <mergeCell ref="K500:K501"/>
    <mergeCell ref="H503:H504"/>
    <mergeCell ref="K503:K504"/>
    <mergeCell ref="E493:E494"/>
    <mergeCell ref="H493:H494"/>
    <mergeCell ref="H496:H497"/>
    <mergeCell ref="J496:J497"/>
    <mergeCell ref="K496:K497"/>
    <mergeCell ref="A448:L448"/>
    <mergeCell ref="E478:E480"/>
    <mergeCell ref="H478:H480"/>
    <mergeCell ref="I478:I480"/>
    <mergeCell ref="K478:K480"/>
    <mergeCell ref="A339:L339"/>
    <mergeCell ref="A442:L442"/>
    <mergeCell ref="A303:L303"/>
    <mergeCell ref="B329:C329"/>
    <mergeCell ref="A331:L331"/>
    <mergeCell ref="B246:C246"/>
    <mergeCell ref="B301:C301"/>
    <mergeCell ref="A1:L1"/>
    <mergeCell ref="A2:L2"/>
    <mergeCell ref="A83:L83"/>
    <mergeCell ref="A167:L167"/>
    <mergeCell ref="A248:L248"/>
    <mergeCell ref="A81:C81"/>
    <mergeCell ref="B165:C165"/>
    <mergeCell ref="H699:H700"/>
    <mergeCell ref="H726:H728"/>
    <mergeCell ref="H730:H731"/>
    <mergeCell ref="H776:H777"/>
    <mergeCell ref="H793:H794"/>
    <mergeCell ref="I793:I794"/>
    <mergeCell ref="J798:J799"/>
    <mergeCell ref="K644:K645"/>
    <mergeCell ref="K650:K651"/>
    <mergeCell ref="K655:K656"/>
    <mergeCell ref="K664:K666"/>
    <mergeCell ref="K668:K669"/>
    <mergeCell ref="K687:K688"/>
    <mergeCell ref="K726:K728"/>
    <mergeCell ref="K798:K799"/>
    <mergeCell ref="J690:J691"/>
    <mergeCell ref="L726:L728"/>
    <mergeCell ref="K730:K731"/>
    <mergeCell ref="L730:L731"/>
    <mergeCell ref="K776:K777"/>
    <mergeCell ref="K794:K795"/>
  </mergeCells>
  <pageMargins left="0.511811024" right="0.511811024" top="0.78740157499999996" bottom="0.78740157499999996" header="0.31496062000000002" footer="0.31496062000000002"/>
  <pageSetup paperSize="9" orientation="portrait" horizont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85" zoomScaleNormal="85" workbookViewId="0">
      <selection activeCell="H7" sqref="H7"/>
    </sheetView>
  </sheetViews>
  <sheetFormatPr defaultRowHeight="15"/>
  <cols>
    <col min="1" max="1" width="5.28515625" customWidth="1"/>
    <col min="2" max="2" width="21.140625" bestFit="1" customWidth="1"/>
    <col min="3" max="3" width="17.5703125" customWidth="1"/>
    <col min="4" max="4" width="20.7109375" customWidth="1"/>
    <col min="5" max="5" width="14.42578125" customWidth="1"/>
    <col min="6" max="6" width="13.7109375" customWidth="1"/>
    <col min="7" max="7" width="17.5703125" customWidth="1"/>
    <col min="8" max="8" width="75.7109375" customWidth="1"/>
    <col min="9" max="9" width="36.28515625" bestFit="1" customWidth="1"/>
    <col min="10" max="10" width="18.5703125" customWidth="1"/>
    <col min="11" max="11" width="11.85546875" customWidth="1"/>
    <col min="12" max="12" width="60.28515625" customWidth="1"/>
    <col min="13" max="13" width="54.28515625" customWidth="1"/>
  </cols>
  <sheetData>
    <row r="1" spans="1:13" ht="19.5" thickBot="1">
      <c r="A1" s="447" t="s">
        <v>1001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9"/>
    </row>
    <row r="2" spans="1:13">
      <c r="A2" s="453" t="s">
        <v>1006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5"/>
    </row>
    <row r="3" spans="1:13" s="59" customFormat="1" ht="25.5">
      <c r="A3" s="27" t="s">
        <v>683</v>
      </c>
      <c r="B3" s="27" t="s">
        <v>380</v>
      </c>
      <c r="C3" s="27" t="s">
        <v>386</v>
      </c>
      <c r="D3" s="27" t="s">
        <v>378</v>
      </c>
      <c r="E3" s="27" t="s">
        <v>379</v>
      </c>
      <c r="F3" s="27" t="s">
        <v>381</v>
      </c>
      <c r="G3" s="27" t="s">
        <v>382</v>
      </c>
      <c r="H3" s="27" t="s">
        <v>383</v>
      </c>
      <c r="I3" s="27" t="s">
        <v>384</v>
      </c>
      <c r="J3" s="27" t="s">
        <v>385</v>
      </c>
      <c r="K3" s="27" t="s">
        <v>387</v>
      </c>
      <c r="L3" s="27" t="s">
        <v>388</v>
      </c>
      <c r="M3" s="27" t="s">
        <v>389</v>
      </c>
    </row>
    <row r="4" spans="1:13" s="15" customFormat="1">
      <c r="A4" s="28">
        <v>1</v>
      </c>
      <c r="B4" s="29">
        <v>360.07080000000002</v>
      </c>
      <c r="C4" s="61">
        <v>117931.2</v>
      </c>
      <c r="D4" s="28">
        <v>17493</v>
      </c>
      <c r="E4" s="28">
        <v>11469</v>
      </c>
      <c r="F4" s="28">
        <v>9955</v>
      </c>
      <c r="G4" s="30" t="s">
        <v>390</v>
      </c>
      <c r="H4" s="63" t="s">
        <v>684</v>
      </c>
      <c r="I4" s="30" t="s">
        <v>391</v>
      </c>
      <c r="J4" s="28">
        <v>605</v>
      </c>
      <c r="K4" s="30" t="s">
        <v>390</v>
      </c>
      <c r="L4" s="33" t="s">
        <v>392</v>
      </c>
      <c r="M4" s="33" t="s">
        <v>393</v>
      </c>
    </row>
    <row r="5" spans="1:13" s="15" customFormat="1">
      <c r="A5" s="28">
        <v>2</v>
      </c>
      <c r="B5" s="29">
        <v>115.2221</v>
      </c>
      <c r="C5" s="61">
        <v>91256.52</v>
      </c>
      <c r="D5" s="28">
        <v>17496</v>
      </c>
      <c r="E5" s="28">
        <v>11466</v>
      </c>
      <c r="F5" s="28">
        <v>9947</v>
      </c>
      <c r="G5" s="29">
        <v>115.2221</v>
      </c>
      <c r="H5" s="32" t="s">
        <v>1002</v>
      </c>
      <c r="I5" s="30" t="s">
        <v>391</v>
      </c>
      <c r="J5" s="28">
        <v>601</v>
      </c>
      <c r="K5" s="30" t="s">
        <v>390</v>
      </c>
      <c r="L5" s="33" t="s">
        <v>392</v>
      </c>
      <c r="M5" s="30" t="s">
        <v>393</v>
      </c>
    </row>
    <row r="6" spans="1:13" s="15" customFormat="1" ht="16.149999999999999" customHeight="1">
      <c r="A6" s="35">
        <v>3</v>
      </c>
      <c r="B6" s="36">
        <v>15.9376</v>
      </c>
      <c r="C6" s="62">
        <v>59337.54</v>
      </c>
      <c r="D6" s="35">
        <v>17494</v>
      </c>
      <c r="E6" s="35">
        <v>11468</v>
      </c>
      <c r="F6" s="35">
        <v>9949</v>
      </c>
      <c r="G6" s="36">
        <v>15.9376</v>
      </c>
      <c r="H6" s="32" t="s">
        <v>1003</v>
      </c>
      <c r="I6" s="33" t="s">
        <v>391</v>
      </c>
      <c r="J6" s="35">
        <v>604</v>
      </c>
      <c r="K6" s="33" t="s">
        <v>390</v>
      </c>
      <c r="L6" s="33" t="s">
        <v>392</v>
      </c>
      <c r="M6" s="33" t="s">
        <v>393</v>
      </c>
    </row>
    <row r="7" spans="1:13" s="15" customFormat="1">
      <c r="A7" s="35">
        <v>4</v>
      </c>
      <c r="B7" s="36">
        <v>33.31</v>
      </c>
      <c r="C7" s="62">
        <v>9993</v>
      </c>
      <c r="D7" s="33" t="s">
        <v>391</v>
      </c>
      <c r="E7" s="35">
        <v>11472</v>
      </c>
      <c r="F7" s="33" t="s">
        <v>390</v>
      </c>
      <c r="G7" s="33" t="s">
        <v>390</v>
      </c>
      <c r="H7" s="32" t="s">
        <v>1004</v>
      </c>
      <c r="I7" s="33" t="s">
        <v>391</v>
      </c>
      <c r="J7" s="35">
        <v>612</v>
      </c>
      <c r="K7" s="35">
        <v>3042100073</v>
      </c>
      <c r="L7" s="33" t="s">
        <v>394</v>
      </c>
      <c r="M7" s="33" t="s">
        <v>395</v>
      </c>
    </row>
    <row r="8" spans="1:13" s="15" customFormat="1">
      <c r="A8" s="28">
        <v>5</v>
      </c>
      <c r="B8" s="29">
        <v>294.01780000000002</v>
      </c>
      <c r="C8" s="61">
        <v>99525.36</v>
      </c>
      <c r="D8" s="28">
        <v>17495</v>
      </c>
      <c r="E8" s="28">
        <v>11471</v>
      </c>
      <c r="F8" s="28">
        <v>1152</v>
      </c>
      <c r="G8" s="29">
        <v>101.80070000000001</v>
      </c>
      <c r="H8" s="32" t="s">
        <v>1005</v>
      </c>
      <c r="I8" s="30" t="s">
        <v>391</v>
      </c>
      <c r="J8" s="28">
        <v>610</v>
      </c>
      <c r="K8" s="30" t="s">
        <v>390</v>
      </c>
      <c r="L8" s="30" t="s">
        <v>394</v>
      </c>
      <c r="M8" s="30" t="s">
        <v>395</v>
      </c>
    </row>
    <row r="9" spans="1:13" s="15" customFormat="1">
      <c r="A9" s="28">
        <v>6</v>
      </c>
      <c r="B9" s="29">
        <v>534.42280000000005</v>
      </c>
      <c r="C9" s="61">
        <v>193706.74</v>
      </c>
      <c r="D9" s="28">
        <v>17497</v>
      </c>
      <c r="E9" s="28">
        <v>11473</v>
      </c>
      <c r="F9" s="30" t="s">
        <v>390</v>
      </c>
      <c r="G9" s="30" t="s">
        <v>390</v>
      </c>
      <c r="H9" s="34" t="s">
        <v>390</v>
      </c>
      <c r="I9" s="30" t="s">
        <v>391</v>
      </c>
      <c r="J9" s="28">
        <v>613</v>
      </c>
      <c r="K9" s="30" t="s">
        <v>390</v>
      </c>
      <c r="L9" s="33" t="s">
        <v>392</v>
      </c>
      <c r="M9" s="33" t="s">
        <v>393</v>
      </c>
    </row>
    <row r="10" spans="1:13" s="15" customFormat="1">
      <c r="A10" s="28">
        <v>7</v>
      </c>
      <c r="B10" s="29">
        <v>518.87019999999995</v>
      </c>
      <c r="C10" s="61">
        <v>155661.06</v>
      </c>
      <c r="D10" s="30" t="s">
        <v>391</v>
      </c>
      <c r="E10" s="28">
        <v>11470</v>
      </c>
      <c r="F10" s="30" t="s">
        <v>390</v>
      </c>
      <c r="G10" s="30" t="s">
        <v>390</v>
      </c>
      <c r="H10" s="34" t="s">
        <v>390</v>
      </c>
      <c r="I10" s="30" t="s">
        <v>391</v>
      </c>
      <c r="J10" s="28">
        <v>611</v>
      </c>
      <c r="K10" s="30" t="s">
        <v>390</v>
      </c>
      <c r="L10" s="33" t="s">
        <v>394</v>
      </c>
      <c r="M10" s="33" t="s">
        <v>395</v>
      </c>
    </row>
    <row r="11" spans="1:13" s="15" customFormat="1">
      <c r="A11" s="28">
        <v>8</v>
      </c>
      <c r="B11" s="30" t="s">
        <v>391</v>
      </c>
      <c r="C11" s="61">
        <v>35000</v>
      </c>
      <c r="D11" s="28">
        <v>17492</v>
      </c>
      <c r="E11" s="30" t="s">
        <v>391</v>
      </c>
      <c r="F11" s="30" t="s">
        <v>391</v>
      </c>
      <c r="G11" s="30" t="s">
        <v>391</v>
      </c>
      <c r="H11" s="34" t="s">
        <v>391</v>
      </c>
      <c r="I11" s="30" t="s">
        <v>391</v>
      </c>
      <c r="J11" s="28">
        <v>609</v>
      </c>
      <c r="K11" s="30" t="s">
        <v>390</v>
      </c>
      <c r="L11" s="33" t="s">
        <v>396</v>
      </c>
      <c r="M11" s="33" t="s">
        <v>397</v>
      </c>
    </row>
    <row r="12" spans="1:13" s="15" customFormat="1" ht="15.6" customHeight="1">
      <c r="A12" s="28">
        <v>9</v>
      </c>
      <c r="B12" s="29">
        <v>34.366799999999998</v>
      </c>
      <c r="C12" s="61">
        <v>15465.06</v>
      </c>
      <c r="D12" s="28">
        <v>17492</v>
      </c>
      <c r="E12" s="28">
        <v>11470</v>
      </c>
      <c r="F12" s="30" t="s">
        <v>390</v>
      </c>
      <c r="G12" s="30" t="s">
        <v>390</v>
      </c>
      <c r="H12" s="34" t="s">
        <v>390</v>
      </c>
      <c r="I12" s="28">
        <v>3829</v>
      </c>
      <c r="J12" s="28">
        <v>607</v>
      </c>
      <c r="K12" s="30" t="s">
        <v>390</v>
      </c>
      <c r="L12" s="33" t="s">
        <v>394</v>
      </c>
      <c r="M12" s="31" t="s">
        <v>685</v>
      </c>
    </row>
    <row r="13" spans="1:13" s="15" customFormat="1">
      <c r="A13" s="28">
        <v>10</v>
      </c>
      <c r="B13" s="37">
        <v>1486.6478999999999</v>
      </c>
      <c r="C13" s="61">
        <v>472192.68</v>
      </c>
      <c r="D13" s="28">
        <v>17492</v>
      </c>
      <c r="E13" s="28">
        <v>11470</v>
      </c>
      <c r="F13" s="30" t="s">
        <v>390</v>
      </c>
      <c r="G13" s="30" t="s">
        <v>390</v>
      </c>
      <c r="H13" s="34" t="s">
        <v>390</v>
      </c>
      <c r="I13" s="28">
        <v>3829</v>
      </c>
      <c r="J13" s="28">
        <v>606</v>
      </c>
      <c r="K13" s="30" t="s">
        <v>390</v>
      </c>
      <c r="L13" s="33" t="s">
        <v>392</v>
      </c>
      <c r="M13" s="33" t="s">
        <v>393</v>
      </c>
    </row>
    <row r="14" spans="1:13" s="15" customFormat="1">
      <c r="A14" s="28">
        <v>11</v>
      </c>
      <c r="B14" s="29">
        <v>137.18620000000001</v>
      </c>
      <c r="C14" s="61">
        <v>61155.86</v>
      </c>
      <c r="D14" s="30" t="s">
        <v>391</v>
      </c>
      <c r="E14" s="28">
        <v>11474</v>
      </c>
      <c r="F14" s="30" t="s">
        <v>390</v>
      </c>
      <c r="G14" s="30" t="s">
        <v>390</v>
      </c>
      <c r="H14" s="34" t="s">
        <v>390</v>
      </c>
      <c r="I14" s="30" t="s">
        <v>391</v>
      </c>
      <c r="J14" s="28">
        <v>614</v>
      </c>
      <c r="K14" s="30" t="s">
        <v>390</v>
      </c>
      <c r="L14" s="30" t="s">
        <v>394</v>
      </c>
      <c r="M14" s="30" t="s">
        <v>395</v>
      </c>
    </row>
    <row r="15" spans="1:13" ht="15" customHeight="1">
      <c r="A15" s="389" t="s">
        <v>398</v>
      </c>
      <c r="B15" s="38">
        <f>SUM(B4:B14)</f>
        <v>3530.0522000000001</v>
      </c>
      <c r="C15" s="60">
        <f>SUM(C4:C14)</f>
        <v>1311225.02</v>
      </c>
      <c r="D15" s="60"/>
      <c r="E15" s="60"/>
      <c r="F15" s="39"/>
      <c r="G15" s="40">
        <f>SUM(G5:G14)</f>
        <v>232.96039999999999</v>
      </c>
      <c r="H15" s="456"/>
      <c r="I15" s="457"/>
      <c r="J15" s="458"/>
      <c r="K15" s="456"/>
      <c r="L15" s="457"/>
      <c r="M15" s="458"/>
    </row>
    <row r="16" spans="1:13" s="16" customFormat="1">
      <c r="A16" s="64"/>
      <c r="B16" s="65"/>
      <c r="C16" s="66"/>
      <c r="D16" s="66"/>
      <c r="E16" s="66"/>
      <c r="F16" s="67"/>
      <c r="G16" s="68"/>
      <c r="H16" s="67"/>
      <c r="I16" s="67"/>
      <c r="J16" s="67"/>
      <c r="K16" s="67"/>
      <c r="L16" s="67"/>
      <c r="M16" s="67"/>
    </row>
    <row r="17" spans="1:14" s="16" customFormat="1">
      <c r="A17" s="64"/>
      <c r="B17" s="65"/>
      <c r="C17" s="66"/>
      <c r="D17" s="66"/>
      <c r="E17" s="66"/>
      <c r="F17" s="67"/>
      <c r="G17" s="68"/>
      <c r="H17" s="67"/>
      <c r="I17" s="67"/>
      <c r="J17" s="67"/>
      <c r="K17" s="67"/>
      <c r="L17" s="67"/>
      <c r="M17" s="67"/>
    </row>
    <row r="18" spans="1:14" s="16" customFormat="1" hidden="1">
      <c r="A18" s="450" t="s">
        <v>686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2"/>
    </row>
    <row r="19" spans="1:14" s="15" customFormat="1" ht="36" hidden="1" customHeight="1">
      <c r="A19" s="27" t="s">
        <v>683</v>
      </c>
      <c r="B19" s="27" t="s">
        <v>386</v>
      </c>
      <c r="C19" s="27" t="s">
        <v>688</v>
      </c>
      <c r="D19" s="41" t="s">
        <v>689</v>
      </c>
      <c r="E19" s="27" t="s">
        <v>690</v>
      </c>
      <c r="F19" s="41" t="s">
        <v>384</v>
      </c>
      <c r="G19" s="41" t="s">
        <v>687</v>
      </c>
      <c r="H19" s="54" t="s">
        <v>387</v>
      </c>
      <c r="I19" s="41" t="s">
        <v>388</v>
      </c>
      <c r="J19" s="41" t="s">
        <v>389</v>
      </c>
    </row>
    <row r="20" spans="1:14" ht="14.45" hidden="1" customHeight="1">
      <c r="A20" s="15">
        <v>1</v>
      </c>
      <c r="B20" s="62">
        <v>60000</v>
      </c>
      <c r="C20" s="42">
        <v>11.07</v>
      </c>
      <c r="D20" s="33" t="s">
        <v>391</v>
      </c>
      <c r="E20" s="43" t="s">
        <v>391</v>
      </c>
      <c r="F20" s="35">
        <v>1547</v>
      </c>
      <c r="G20" s="35">
        <v>2829</v>
      </c>
      <c r="H20" s="52">
        <v>3042100066</v>
      </c>
      <c r="I20" s="33" t="s">
        <v>400</v>
      </c>
      <c r="J20" s="31" t="s">
        <v>691</v>
      </c>
    </row>
    <row r="21" spans="1:14" ht="14.45" hidden="1" customHeight="1">
      <c r="A21" s="15">
        <v>2</v>
      </c>
      <c r="B21" s="62">
        <v>85000</v>
      </c>
      <c r="C21" s="42">
        <v>16.88</v>
      </c>
      <c r="D21" s="33" t="s">
        <v>391</v>
      </c>
      <c r="E21" s="43" t="s">
        <v>391</v>
      </c>
      <c r="F21" s="35">
        <v>1550</v>
      </c>
      <c r="G21" s="35">
        <v>2831</v>
      </c>
      <c r="H21" s="52">
        <v>3042100065</v>
      </c>
      <c r="I21" s="33" t="s">
        <v>400</v>
      </c>
      <c r="J21" s="31" t="s">
        <v>691</v>
      </c>
    </row>
    <row r="22" spans="1:14" ht="14.45" hidden="1" customHeight="1">
      <c r="A22" s="15">
        <v>3</v>
      </c>
      <c r="B22" s="62">
        <v>50000</v>
      </c>
      <c r="C22" s="42">
        <v>9.18</v>
      </c>
      <c r="D22" s="33" t="s">
        <v>391</v>
      </c>
      <c r="E22" s="43" t="s">
        <v>391</v>
      </c>
      <c r="F22" s="35">
        <v>300</v>
      </c>
      <c r="G22" s="35">
        <v>2830</v>
      </c>
      <c r="H22" s="52">
        <v>3042100070</v>
      </c>
      <c r="I22" s="33" t="s">
        <v>400</v>
      </c>
      <c r="J22" s="31" t="s">
        <v>691</v>
      </c>
    </row>
    <row r="23" spans="1:14" ht="14.45" hidden="1" customHeight="1">
      <c r="A23" s="15">
        <v>4</v>
      </c>
      <c r="B23" s="62">
        <v>265000</v>
      </c>
      <c r="C23" s="42">
        <v>52.36</v>
      </c>
      <c r="D23" s="33" t="s">
        <v>391</v>
      </c>
      <c r="E23" s="43" t="s">
        <v>391</v>
      </c>
      <c r="F23" s="35">
        <v>1548</v>
      </c>
      <c r="G23" s="35">
        <v>2830</v>
      </c>
      <c r="H23" s="52">
        <v>3042100068</v>
      </c>
      <c r="I23" s="33" t="s">
        <v>400</v>
      </c>
      <c r="J23" s="31" t="s">
        <v>691</v>
      </c>
    </row>
    <row r="24" spans="1:14" ht="16.149999999999999" hidden="1" customHeight="1">
      <c r="A24" s="15">
        <v>5</v>
      </c>
      <c r="B24" s="62">
        <v>70000</v>
      </c>
      <c r="C24" s="42">
        <v>13.42</v>
      </c>
      <c r="D24" s="33" t="s">
        <v>391</v>
      </c>
      <c r="E24" s="43" t="s">
        <v>391</v>
      </c>
      <c r="F24" s="35">
        <v>299</v>
      </c>
      <c r="G24" s="35">
        <v>816</v>
      </c>
      <c r="H24" s="52">
        <v>3042100069</v>
      </c>
      <c r="I24" s="33" t="s">
        <v>400</v>
      </c>
      <c r="J24" s="31" t="s">
        <v>691</v>
      </c>
    </row>
    <row r="25" spans="1:14" ht="14.45" hidden="1" customHeight="1">
      <c r="A25" s="15">
        <v>6</v>
      </c>
      <c r="B25" s="62">
        <v>25000</v>
      </c>
      <c r="C25" s="42">
        <v>4.92</v>
      </c>
      <c r="D25" s="33" t="s">
        <v>391</v>
      </c>
      <c r="E25" s="43" t="s">
        <v>391</v>
      </c>
      <c r="F25" s="35">
        <v>435</v>
      </c>
      <c r="G25" s="35">
        <v>3589</v>
      </c>
      <c r="H25" s="52">
        <v>3042100071</v>
      </c>
      <c r="I25" s="33" t="s">
        <v>400</v>
      </c>
      <c r="J25" s="31" t="s">
        <v>691</v>
      </c>
    </row>
    <row r="26" spans="1:14" ht="14.45" hidden="1" customHeight="1">
      <c r="A26" s="15">
        <v>7</v>
      </c>
      <c r="B26" s="202" t="s">
        <v>391</v>
      </c>
      <c r="C26" s="30" t="s">
        <v>391</v>
      </c>
      <c r="D26" s="28">
        <v>3042100071</v>
      </c>
      <c r="E26" s="44">
        <v>13.507999999999999</v>
      </c>
      <c r="F26" s="30" t="s">
        <v>391</v>
      </c>
      <c r="G26" s="28">
        <v>3580</v>
      </c>
      <c r="H26" s="53">
        <v>3042100071</v>
      </c>
      <c r="I26" s="33" t="s">
        <v>401</v>
      </c>
      <c r="J26" s="33" t="s">
        <v>395</v>
      </c>
    </row>
    <row r="27" spans="1:14" ht="14.45" hidden="1" customHeight="1">
      <c r="A27" s="15">
        <v>10</v>
      </c>
      <c r="B27" s="62">
        <v>1000</v>
      </c>
      <c r="C27" s="33" t="s">
        <v>391</v>
      </c>
      <c r="D27" s="33" t="s">
        <v>391</v>
      </c>
      <c r="E27" s="33"/>
      <c r="F27" s="33" t="s">
        <v>391</v>
      </c>
      <c r="G27" s="35">
        <v>3587</v>
      </c>
      <c r="H27" s="35">
        <v>3042100071</v>
      </c>
      <c r="I27" s="33" t="s">
        <v>399</v>
      </c>
      <c r="J27" s="31" t="s">
        <v>692</v>
      </c>
    </row>
    <row r="28" spans="1:14" ht="14.45" hidden="1" customHeight="1">
      <c r="A28" s="15">
        <v>11</v>
      </c>
      <c r="B28" s="62">
        <v>25000</v>
      </c>
      <c r="C28" s="42">
        <v>4.47</v>
      </c>
      <c r="D28" s="33" t="s">
        <v>391</v>
      </c>
      <c r="E28" s="33"/>
      <c r="F28" s="35">
        <v>435</v>
      </c>
      <c r="G28" s="35">
        <v>3590</v>
      </c>
      <c r="H28" s="35">
        <v>3042100072</v>
      </c>
      <c r="I28" s="33" t="s">
        <v>400</v>
      </c>
      <c r="J28" s="31" t="s">
        <v>691</v>
      </c>
    </row>
    <row r="29" spans="1:14" ht="14.45" hidden="1" customHeight="1">
      <c r="A29" s="15">
        <v>12</v>
      </c>
      <c r="B29" s="62">
        <v>100000</v>
      </c>
      <c r="C29" s="42">
        <v>19.850000000000001</v>
      </c>
      <c r="D29" s="33" t="s">
        <v>391</v>
      </c>
      <c r="E29" s="33"/>
      <c r="F29" s="35">
        <v>1546</v>
      </c>
      <c r="G29" s="35">
        <v>2828</v>
      </c>
      <c r="H29" s="35">
        <v>3042100067</v>
      </c>
      <c r="I29" s="33" t="s">
        <v>400</v>
      </c>
      <c r="J29" s="31" t="s">
        <v>691</v>
      </c>
    </row>
    <row r="30" spans="1:14" ht="14.45" hidden="1" customHeight="1">
      <c r="A30" s="15">
        <v>13</v>
      </c>
      <c r="B30" s="62">
        <v>100000</v>
      </c>
      <c r="C30" s="45">
        <v>19.666</v>
      </c>
      <c r="D30" s="33" t="s">
        <v>391</v>
      </c>
      <c r="E30" s="33"/>
      <c r="F30" s="35">
        <v>612</v>
      </c>
      <c r="G30" s="35">
        <v>2838</v>
      </c>
      <c r="H30" s="35">
        <v>3017900015</v>
      </c>
      <c r="I30" s="33" t="s">
        <v>400</v>
      </c>
      <c r="J30" s="31" t="s">
        <v>691</v>
      </c>
    </row>
    <row r="31" spans="1:14" ht="14.45" hidden="1" customHeight="1">
      <c r="A31" s="15">
        <v>14</v>
      </c>
      <c r="B31" s="62">
        <v>85000</v>
      </c>
      <c r="C31" s="42">
        <v>16.52</v>
      </c>
      <c r="D31" s="33" t="s">
        <v>391</v>
      </c>
      <c r="E31" s="33"/>
      <c r="F31" s="35">
        <v>54</v>
      </c>
      <c r="G31" s="35">
        <v>2844</v>
      </c>
      <c r="H31" s="35">
        <v>3034300056</v>
      </c>
      <c r="I31" s="33" t="s">
        <v>400</v>
      </c>
      <c r="J31" s="31" t="s">
        <v>691</v>
      </c>
    </row>
    <row r="32" spans="1:14" ht="14.45" hidden="1" customHeight="1">
      <c r="A32" s="15">
        <v>15</v>
      </c>
      <c r="B32" s="62">
        <v>170000</v>
      </c>
      <c r="C32" s="42">
        <v>33.130000000000003</v>
      </c>
      <c r="D32" s="33" t="s">
        <v>391</v>
      </c>
      <c r="E32" s="33"/>
      <c r="F32" s="35">
        <v>53</v>
      </c>
      <c r="G32" s="35">
        <v>2842</v>
      </c>
      <c r="H32" s="35">
        <v>3034300055</v>
      </c>
      <c r="I32" s="33" t="s">
        <v>400</v>
      </c>
      <c r="J32" s="31" t="s">
        <v>691</v>
      </c>
    </row>
    <row r="33" spans="1:10" ht="14.45" hidden="1" customHeight="1">
      <c r="A33" s="15">
        <v>16</v>
      </c>
      <c r="B33" s="62">
        <v>4272.24</v>
      </c>
      <c r="C33" s="36">
        <v>14.2408</v>
      </c>
      <c r="D33" s="36">
        <v>14.2408</v>
      </c>
      <c r="E33" s="33"/>
      <c r="F33" s="33" t="s">
        <v>390</v>
      </c>
      <c r="G33" s="35">
        <v>2841</v>
      </c>
      <c r="H33" s="35">
        <v>3017900018</v>
      </c>
      <c r="I33" s="33" t="s">
        <v>401</v>
      </c>
      <c r="J33" s="33" t="s">
        <v>395</v>
      </c>
    </row>
    <row r="34" spans="1:10" ht="14.45" hidden="1" customHeight="1">
      <c r="A34" s="15">
        <v>17</v>
      </c>
      <c r="B34" s="62">
        <v>180000</v>
      </c>
      <c r="C34" s="45">
        <v>35.893999999999998</v>
      </c>
      <c r="D34" s="33" t="s">
        <v>391</v>
      </c>
      <c r="E34" s="33"/>
      <c r="F34" s="35">
        <v>613</v>
      </c>
      <c r="G34" s="35">
        <v>2839</v>
      </c>
      <c r="H34" s="35">
        <v>3017900016</v>
      </c>
      <c r="I34" s="33" t="s">
        <v>400</v>
      </c>
      <c r="J34" s="31" t="s">
        <v>691</v>
      </c>
    </row>
    <row r="35" spans="1:10" ht="14.45" hidden="1" customHeight="1">
      <c r="A35" s="15">
        <v>18</v>
      </c>
      <c r="B35" s="62">
        <v>330000</v>
      </c>
      <c r="C35" s="33" t="s">
        <v>402</v>
      </c>
      <c r="D35" s="33" t="s">
        <v>391</v>
      </c>
      <c r="E35" s="33"/>
      <c r="F35" s="35">
        <v>298</v>
      </c>
      <c r="G35" s="35">
        <v>815</v>
      </c>
      <c r="H35" s="35">
        <v>3042100076</v>
      </c>
      <c r="I35" s="33" t="s">
        <v>403</v>
      </c>
      <c r="J35" s="31" t="s">
        <v>693</v>
      </c>
    </row>
    <row r="36" spans="1:10" ht="14.45" hidden="1" customHeight="1">
      <c r="A36" s="15">
        <v>19</v>
      </c>
      <c r="B36" s="62">
        <v>835000</v>
      </c>
      <c r="C36" s="42">
        <v>166.41</v>
      </c>
      <c r="D36" s="33" t="s">
        <v>391</v>
      </c>
      <c r="E36" s="33"/>
      <c r="F36" s="35">
        <v>438</v>
      </c>
      <c r="G36" s="35">
        <v>3591</v>
      </c>
      <c r="H36" s="35">
        <v>3042100074</v>
      </c>
      <c r="I36" s="33" t="s">
        <v>400</v>
      </c>
      <c r="J36" s="31" t="s">
        <v>691</v>
      </c>
    </row>
    <row r="37" spans="1:10" ht="14.45" hidden="1" customHeight="1">
      <c r="A37" s="15">
        <v>20</v>
      </c>
      <c r="B37" s="62">
        <v>440000</v>
      </c>
      <c r="C37" s="42">
        <v>88</v>
      </c>
      <c r="D37" s="33" t="s">
        <v>391</v>
      </c>
      <c r="E37" s="33"/>
      <c r="F37" s="35">
        <v>1532</v>
      </c>
      <c r="G37" s="35">
        <v>3950</v>
      </c>
      <c r="H37" s="35">
        <v>3042600187</v>
      </c>
      <c r="I37" s="33" t="s">
        <v>400</v>
      </c>
      <c r="J37" s="31" t="s">
        <v>691</v>
      </c>
    </row>
    <row r="38" spans="1:10" ht="14.45" hidden="1" customHeight="1">
      <c r="A38" s="15">
        <v>21</v>
      </c>
      <c r="B38" s="62">
        <v>240000</v>
      </c>
      <c r="C38" s="42">
        <v>48</v>
      </c>
      <c r="D38" s="33" t="s">
        <v>391</v>
      </c>
      <c r="E38" s="33"/>
      <c r="F38" s="35">
        <v>1534</v>
      </c>
      <c r="G38" s="35">
        <v>3952</v>
      </c>
      <c r="H38" s="35">
        <v>3042600188</v>
      </c>
      <c r="I38" s="33" t="s">
        <v>400</v>
      </c>
      <c r="J38" s="31" t="s">
        <v>691</v>
      </c>
    </row>
    <row r="39" spans="1:10" ht="14.45" hidden="1" customHeight="1">
      <c r="A39" s="15">
        <v>22</v>
      </c>
      <c r="B39" s="62">
        <v>215000</v>
      </c>
      <c r="C39" s="42">
        <v>43</v>
      </c>
      <c r="D39" s="33" t="s">
        <v>391</v>
      </c>
      <c r="E39" s="33"/>
      <c r="F39" s="35">
        <v>1535</v>
      </c>
      <c r="G39" s="35">
        <v>3953</v>
      </c>
      <c r="H39" s="35">
        <v>3042600189</v>
      </c>
      <c r="I39" s="33" t="s">
        <v>400</v>
      </c>
      <c r="J39" s="31" t="s">
        <v>691</v>
      </c>
    </row>
    <row r="40" spans="1:10" ht="14.45" hidden="1" customHeight="1">
      <c r="A40" s="15">
        <v>23</v>
      </c>
      <c r="B40" s="62">
        <v>195000</v>
      </c>
      <c r="C40" s="42">
        <v>39</v>
      </c>
      <c r="D40" s="33" t="s">
        <v>391</v>
      </c>
      <c r="E40" s="33"/>
      <c r="F40" s="35">
        <v>1536</v>
      </c>
      <c r="G40" s="35">
        <v>3954</v>
      </c>
      <c r="H40" s="35">
        <v>3042600190</v>
      </c>
      <c r="I40" s="33" t="s">
        <v>400</v>
      </c>
      <c r="J40" s="31" t="s">
        <v>691</v>
      </c>
    </row>
    <row r="41" spans="1:10" ht="14.45" hidden="1" customHeight="1">
      <c r="A41" s="15">
        <v>24</v>
      </c>
      <c r="B41" s="62">
        <v>245000</v>
      </c>
      <c r="C41" s="42">
        <v>48.27</v>
      </c>
      <c r="D41" s="33" t="s">
        <v>391</v>
      </c>
      <c r="E41" s="33"/>
      <c r="F41" s="35">
        <v>1537</v>
      </c>
      <c r="G41" s="35">
        <v>3955</v>
      </c>
      <c r="H41" s="35">
        <v>3042600191</v>
      </c>
      <c r="I41" s="33" t="s">
        <v>400</v>
      </c>
      <c r="J41" s="31" t="s">
        <v>691</v>
      </c>
    </row>
    <row r="42" spans="1:10" ht="14.45" hidden="1" customHeight="1">
      <c r="A42" s="15">
        <v>25</v>
      </c>
      <c r="B42" s="62">
        <v>650000</v>
      </c>
      <c r="C42" s="42">
        <v>129.19999999999999</v>
      </c>
      <c r="D42" s="33" t="s">
        <v>391</v>
      </c>
      <c r="E42" s="33"/>
      <c r="F42" s="35">
        <v>1538</v>
      </c>
      <c r="G42" s="35">
        <v>3956</v>
      </c>
      <c r="H42" s="35">
        <v>3042600192</v>
      </c>
      <c r="I42" s="33" t="s">
        <v>400</v>
      </c>
      <c r="J42" s="31" t="s">
        <v>691</v>
      </c>
    </row>
    <row r="43" spans="1:10" ht="14.45" hidden="1" customHeight="1">
      <c r="A43" s="15">
        <v>26</v>
      </c>
      <c r="B43" s="62">
        <v>280000</v>
      </c>
      <c r="C43" s="42">
        <v>55.34</v>
      </c>
      <c r="D43" s="33" t="s">
        <v>391</v>
      </c>
      <c r="E43" s="33"/>
      <c r="F43" s="35">
        <v>1541</v>
      </c>
      <c r="G43" s="35">
        <v>3583</v>
      </c>
      <c r="H43" s="35">
        <v>3042600193</v>
      </c>
      <c r="I43" s="33" t="s">
        <v>400</v>
      </c>
      <c r="J43" s="31" t="s">
        <v>691</v>
      </c>
    </row>
    <row r="44" spans="1:10" ht="14.45" hidden="1" customHeight="1">
      <c r="A44" s="15">
        <v>27</v>
      </c>
      <c r="B44" s="62">
        <v>245000</v>
      </c>
      <c r="C44" s="42">
        <v>48.45</v>
      </c>
      <c r="D44" s="33" t="s">
        <v>391</v>
      </c>
      <c r="E44" s="33"/>
      <c r="F44" s="35">
        <v>1542</v>
      </c>
      <c r="G44" s="35">
        <v>3584</v>
      </c>
      <c r="H44" s="35">
        <v>3042600194</v>
      </c>
      <c r="I44" s="33" t="s">
        <v>400</v>
      </c>
      <c r="J44" s="31" t="s">
        <v>691</v>
      </c>
    </row>
    <row r="45" spans="1:10" ht="14.45" hidden="1" customHeight="1">
      <c r="A45" s="15">
        <v>28</v>
      </c>
      <c r="B45" s="62">
        <v>75000</v>
      </c>
      <c r="C45" s="42">
        <v>14.73</v>
      </c>
      <c r="D45" s="33" t="s">
        <v>391</v>
      </c>
      <c r="E45" s="33"/>
      <c r="F45" s="35">
        <v>1543</v>
      </c>
      <c r="G45" s="35">
        <v>3585</v>
      </c>
      <c r="H45" s="35">
        <v>3042600195</v>
      </c>
      <c r="I45" s="33" t="s">
        <v>400</v>
      </c>
      <c r="J45" s="31" t="s">
        <v>691</v>
      </c>
    </row>
    <row r="46" spans="1:10" ht="14.45" hidden="1" customHeight="1">
      <c r="A46" s="15">
        <v>29</v>
      </c>
      <c r="B46" s="62">
        <v>85000</v>
      </c>
      <c r="C46" s="42">
        <v>16.25</v>
      </c>
      <c r="D46" s="33" t="s">
        <v>391</v>
      </c>
      <c r="E46" s="33"/>
      <c r="F46" s="35">
        <v>1545</v>
      </c>
      <c r="G46" s="35">
        <v>3586</v>
      </c>
      <c r="H46" s="35">
        <v>3042600196</v>
      </c>
      <c r="I46" s="33" t="s">
        <v>400</v>
      </c>
      <c r="J46" s="31" t="s">
        <v>691</v>
      </c>
    </row>
    <row r="47" spans="1:10" ht="14.45" hidden="1" customHeight="1">
      <c r="A47" s="15">
        <v>30</v>
      </c>
      <c r="B47" s="62">
        <v>80000</v>
      </c>
      <c r="C47" s="42">
        <v>15.53</v>
      </c>
      <c r="D47" s="33" t="s">
        <v>391</v>
      </c>
      <c r="E47" s="33"/>
      <c r="F47" s="35">
        <v>1544</v>
      </c>
      <c r="G47" s="35">
        <v>3957</v>
      </c>
      <c r="H47" s="35">
        <v>3042600197</v>
      </c>
      <c r="I47" s="33" t="s">
        <v>400</v>
      </c>
      <c r="J47" s="31" t="s">
        <v>691</v>
      </c>
    </row>
    <row r="48" spans="1:10" ht="14.45" hidden="1" customHeight="1">
      <c r="A48" s="15">
        <v>31</v>
      </c>
      <c r="B48" s="62">
        <v>90000</v>
      </c>
      <c r="C48" s="42">
        <v>17.57</v>
      </c>
      <c r="D48" s="33" t="s">
        <v>391</v>
      </c>
      <c r="E48" s="33"/>
      <c r="F48" s="35">
        <v>55</v>
      </c>
      <c r="G48" s="35">
        <v>3958</v>
      </c>
      <c r="H48" s="35">
        <v>3042600198</v>
      </c>
      <c r="I48" s="33" t="s">
        <v>400</v>
      </c>
      <c r="J48" s="31" t="s">
        <v>691</v>
      </c>
    </row>
    <row r="49" spans="1:10" ht="14.45" hidden="1" customHeight="1">
      <c r="A49" s="15">
        <v>32</v>
      </c>
      <c r="B49" s="62">
        <v>95000</v>
      </c>
      <c r="C49" s="42">
        <v>18.36</v>
      </c>
      <c r="D49" s="33" t="s">
        <v>391</v>
      </c>
      <c r="E49" s="33"/>
      <c r="F49" s="35">
        <v>56</v>
      </c>
      <c r="G49" s="35">
        <v>3959</v>
      </c>
      <c r="H49" s="35">
        <v>3042600199</v>
      </c>
      <c r="I49" s="33" t="s">
        <v>400</v>
      </c>
      <c r="J49" s="31" t="s">
        <v>691</v>
      </c>
    </row>
    <row r="50" spans="1:10" ht="14.45" hidden="1" customHeight="1">
      <c r="A50" s="15">
        <v>33</v>
      </c>
      <c r="B50" s="62">
        <v>195000</v>
      </c>
      <c r="C50" s="42">
        <v>38.51</v>
      </c>
      <c r="D50" s="33" t="s">
        <v>391</v>
      </c>
      <c r="E50" s="33"/>
      <c r="F50" s="35">
        <v>57</v>
      </c>
      <c r="G50" s="35">
        <v>11070</v>
      </c>
      <c r="H50" s="35">
        <v>3042600200</v>
      </c>
      <c r="I50" s="33" t="s">
        <v>400</v>
      </c>
      <c r="J50" s="31" t="s">
        <v>691</v>
      </c>
    </row>
    <row r="51" spans="1:10" ht="14.45" hidden="1" customHeight="1">
      <c r="A51" s="15">
        <v>34</v>
      </c>
      <c r="B51" s="62">
        <v>90000</v>
      </c>
      <c r="C51" s="42">
        <v>17.920000000000002</v>
      </c>
      <c r="D51" s="33" t="s">
        <v>391</v>
      </c>
      <c r="E51" s="33"/>
      <c r="F51" s="35">
        <v>58</v>
      </c>
      <c r="G51" s="35">
        <v>11071</v>
      </c>
      <c r="H51" s="35">
        <v>3042600201</v>
      </c>
      <c r="I51" s="33" t="s">
        <v>400</v>
      </c>
      <c r="J51" s="31" t="s">
        <v>691</v>
      </c>
    </row>
    <row r="52" spans="1:10" ht="14.45" hidden="1" customHeight="1">
      <c r="A52" s="15">
        <v>35</v>
      </c>
      <c r="B52" s="62">
        <v>140000</v>
      </c>
      <c r="C52" s="42">
        <v>27.21</v>
      </c>
      <c r="D52" s="33" t="s">
        <v>391</v>
      </c>
      <c r="E52" s="33"/>
      <c r="F52" s="35">
        <v>439</v>
      </c>
      <c r="G52" s="35">
        <v>3592</v>
      </c>
      <c r="H52" s="35">
        <v>3042100075</v>
      </c>
      <c r="I52" s="33" t="s">
        <v>400</v>
      </c>
      <c r="J52" s="31" t="s">
        <v>691</v>
      </c>
    </row>
    <row r="53" spans="1:10" ht="14.45" hidden="1" customHeight="1">
      <c r="A53" s="15">
        <v>36</v>
      </c>
      <c r="B53" s="62">
        <v>460000</v>
      </c>
      <c r="C53" s="42">
        <v>91.08</v>
      </c>
      <c r="D53" s="33" t="s">
        <v>391</v>
      </c>
      <c r="E53" s="33"/>
      <c r="F53" s="35">
        <v>66</v>
      </c>
      <c r="G53" s="35">
        <v>1071</v>
      </c>
      <c r="H53" s="35">
        <v>3017900022</v>
      </c>
      <c r="I53" s="33" t="s">
        <v>400</v>
      </c>
      <c r="J53" s="31" t="s">
        <v>691</v>
      </c>
    </row>
    <row r="54" spans="1:10" ht="14.45" hidden="1" customHeight="1">
      <c r="A54" s="15">
        <v>37</v>
      </c>
      <c r="B54" s="62">
        <v>275000</v>
      </c>
      <c r="C54" s="42">
        <v>54.55</v>
      </c>
      <c r="D54" s="33" t="s">
        <v>391</v>
      </c>
      <c r="E54" s="33"/>
      <c r="F54" s="35">
        <v>65</v>
      </c>
      <c r="G54" s="35">
        <v>1070</v>
      </c>
      <c r="H54" s="35">
        <v>3017900021</v>
      </c>
      <c r="I54" s="30" t="s">
        <v>400</v>
      </c>
      <c r="J54" s="33" t="s">
        <v>694</v>
      </c>
    </row>
    <row r="55" spans="1:10" ht="14.45" hidden="1" customHeight="1">
      <c r="A55" s="15">
        <v>38</v>
      </c>
      <c r="B55" s="62">
        <v>205000</v>
      </c>
      <c r="C55" s="42">
        <v>40.06</v>
      </c>
      <c r="D55" s="33" t="s">
        <v>391</v>
      </c>
      <c r="E55" s="33"/>
      <c r="F55" s="35">
        <v>64</v>
      </c>
      <c r="G55" s="35">
        <v>2847</v>
      </c>
      <c r="H55" s="35">
        <v>3017900020</v>
      </c>
      <c r="I55" s="33" t="s">
        <v>403</v>
      </c>
      <c r="J55" s="31" t="s">
        <v>693</v>
      </c>
    </row>
    <row r="56" spans="1:10" ht="14.45" hidden="1" customHeight="1">
      <c r="A56" s="15">
        <v>39</v>
      </c>
      <c r="B56" s="62">
        <v>105000</v>
      </c>
      <c r="C56" s="42">
        <v>20.14</v>
      </c>
      <c r="D56" s="33" t="s">
        <v>391</v>
      </c>
      <c r="E56" s="33"/>
      <c r="F56" s="35">
        <v>63</v>
      </c>
      <c r="G56" s="35">
        <v>2846</v>
      </c>
      <c r="H56" s="35">
        <v>3017900019</v>
      </c>
      <c r="I56" s="33" t="s">
        <v>400</v>
      </c>
      <c r="J56" s="31" t="s">
        <v>691</v>
      </c>
    </row>
    <row r="57" spans="1:10" ht="14.45" hidden="1" customHeight="1">
      <c r="A57" s="15">
        <v>40</v>
      </c>
      <c r="B57" s="62">
        <v>320000</v>
      </c>
      <c r="C57" s="42">
        <v>63.79</v>
      </c>
      <c r="D57" s="33" t="s">
        <v>391</v>
      </c>
      <c r="E57" s="33"/>
      <c r="F57" s="35">
        <v>68</v>
      </c>
      <c r="G57" s="35">
        <v>2848</v>
      </c>
      <c r="H57" s="35">
        <v>3034300057</v>
      </c>
      <c r="I57" s="33" t="s">
        <v>400</v>
      </c>
      <c r="J57" s="31" t="s">
        <v>691</v>
      </c>
    </row>
    <row r="58" spans="1:10" ht="14.45" hidden="1" customHeight="1">
      <c r="A58" s="15">
        <v>41</v>
      </c>
      <c r="B58" s="62">
        <v>225000</v>
      </c>
      <c r="C58" s="42">
        <v>44.71</v>
      </c>
      <c r="D58" s="33" t="s">
        <v>391</v>
      </c>
      <c r="E58" s="33"/>
      <c r="F58" s="35">
        <v>62</v>
      </c>
      <c r="G58" s="35">
        <v>2638</v>
      </c>
      <c r="H58" s="35">
        <v>3017900023</v>
      </c>
      <c r="I58" s="33" t="s">
        <v>403</v>
      </c>
      <c r="J58" s="31" t="s">
        <v>693</v>
      </c>
    </row>
    <row r="59" spans="1:10" ht="14.45" hidden="1" customHeight="1">
      <c r="A59" s="15">
        <v>42</v>
      </c>
      <c r="B59" s="62">
        <v>130000</v>
      </c>
      <c r="C59" s="42">
        <v>25.37</v>
      </c>
      <c r="D59" s="33" t="s">
        <v>391</v>
      </c>
      <c r="E59" s="33"/>
      <c r="F59" s="35">
        <v>614</v>
      </c>
      <c r="G59" s="35">
        <v>2639</v>
      </c>
      <c r="H59" s="35">
        <v>3017900024</v>
      </c>
      <c r="I59" s="33" t="s">
        <v>400</v>
      </c>
      <c r="J59" s="31" t="s">
        <v>691</v>
      </c>
    </row>
    <row r="60" spans="1:10" ht="14.45" hidden="1" customHeight="1">
      <c r="A60" s="15">
        <v>43</v>
      </c>
      <c r="B60" s="62">
        <v>135000</v>
      </c>
      <c r="C60" s="42">
        <v>26.93</v>
      </c>
      <c r="D60" s="33" t="s">
        <v>391</v>
      </c>
      <c r="E60" s="33"/>
      <c r="F60" s="35">
        <v>615</v>
      </c>
      <c r="G60" s="35">
        <v>2640</v>
      </c>
      <c r="H60" s="35">
        <v>3017900025</v>
      </c>
      <c r="I60" s="33" t="s">
        <v>400</v>
      </c>
      <c r="J60" s="31" t="s">
        <v>691</v>
      </c>
    </row>
    <row r="61" spans="1:10" ht="15" hidden="1" customHeight="1">
      <c r="A61" s="388" t="s">
        <v>377</v>
      </c>
      <c r="B61" s="203">
        <f>SUM(B20:B60)</f>
        <v>7600272.2400000002</v>
      </c>
      <c r="C61" s="69">
        <f>SUM(C20:C60)</f>
        <v>1449.9808000000003</v>
      </c>
    </row>
    <row r="62" spans="1:10" hidden="1"/>
    <row r="63" spans="1:10" hidden="1">
      <c r="B63" s="204">
        <f>SUM(B61+C15)</f>
        <v>8911497.2599999998</v>
      </c>
    </row>
  </sheetData>
  <mergeCells count="5">
    <mergeCell ref="A1:M1"/>
    <mergeCell ref="A18:N18"/>
    <mergeCell ref="A2:M2"/>
    <mergeCell ref="H15:J15"/>
    <mergeCell ref="K15:M15"/>
  </mergeCells>
  <pageMargins left="0.511811024" right="0.511811024" top="0.78740157499999996" bottom="0.78740157499999996" header="0.31496062000000002" footer="0.31496062000000002"/>
  <pageSetup paperSize="9" orientation="portrait" horizontalDpi="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17" sqref="D17"/>
    </sheetView>
  </sheetViews>
  <sheetFormatPr defaultRowHeight="15"/>
  <cols>
    <col min="1" max="1" width="4" customWidth="1"/>
    <col min="2" max="2" width="21.28515625" bestFit="1" customWidth="1"/>
    <col min="3" max="3" width="16.28515625" bestFit="1" customWidth="1"/>
    <col min="4" max="4" width="17.7109375" bestFit="1" customWidth="1"/>
    <col min="5" max="5" width="19.7109375" bestFit="1" customWidth="1"/>
    <col min="6" max="6" width="15.42578125" customWidth="1"/>
    <col min="7" max="7" width="11.85546875" bestFit="1" customWidth="1"/>
    <col min="8" max="8" width="20.42578125" bestFit="1" customWidth="1"/>
  </cols>
  <sheetData>
    <row r="1" spans="1:8" ht="16.5" thickBot="1">
      <c r="A1" s="459" t="s">
        <v>936</v>
      </c>
      <c r="B1" s="459"/>
      <c r="C1" s="459"/>
      <c r="D1" s="459"/>
      <c r="E1" s="459"/>
      <c r="F1" s="459"/>
      <c r="G1" s="459"/>
      <c r="H1" s="459"/>
    </row>
    <row r="2" spans="1:8" ht="15.75" thickBot="1">
      <c r="A2" s="21" t="s">
        <v>0</v>
      </c>
      <c r="B2" s="23" t="s">
        <v>1</v>
      </c>
      <c r="C2" s="24" t="s">
        <v>404</v>
      </c>
      <c r="D2" s="24" t="s">
        <v>274</v>
      </c>
      <c r="E2" s="25" t="s">
        <v>3</v>
      </c>
      <c r="F2" s="24" t="s">
        <v>4</v>
      </c>
      <c r="G2" s="24" t="s">
        <v>5</v>
      </c>
      <c r="H2" s="24" t="s">
        <v>938</v>
      </c>
    </row>
    <row r="3" spans="1:8">
      <c r="A3" s="175">
        <v>1</v>
      </c>
      <c r="B3" s="192" t="s">
        <v>698</v>
      </c>
      <c r="C3" s="192" t="s">
        <v>939</v>
      </c>
      <c r="D3" s="193" t="s">
        <v>940</v>
      </c>
      <c r="E3" s="192" t="s">
        <v>941</v>
      </c>
      <c r="F3" s="194">
        <v>38598.639999999999</v>
      </c>
      <c r="G3" s="193"/>
      <c r="H3" s="195">
        <v>61.828800000000001</v>
      </c>
    </row>
    <row r="4" spans="1:8">
      <c r="A4" s="17">
        <v>2</v>
      </c>
      <c r="B4" s="5" t="s">
        <v>698</v>
      </c>
      <c r="C4" s="5" t="s">
        <v>939</v>
      </c>
      <c r="D4" s="9" t="s">
        <v>942</v>
      </c>
      <c r="E4" s="5" t="s">
        <v>943</v>
      </c>
      <c r="F4" s="55">
        <v>86135.28</v>
      </c>
      <c r="G4" s="9" t="s">
        <v>944</v>
      </c>
      <c r="H4" s="190">
        <v>164.77699999999999</v>
      </c>
    </row>
    <row r="5" spans="1:8">
      <c r="A5" s="17">
        <v>3</v>
      </c>
      <c r="B5" s="5" t="s">
        <v>698</v>
      </c>
      <c r="C5" s="5" t="s">
        <v>939</v>
      </c>
      <c r="D5" s="9" t="s">
        <v>945</v>
      </c>
      <c r="E5" s="5" t="s">
        <v>946</v>
      </c>
      <c r="F5" s="55">
        <v>22876.240000000002</v>
      </c>
      <c r="G5" s="3"/>
      <c r="H5" s="190">
        <v>50.836100000000002</v>
      </c>
    </row>
    <row r="6" spans="1:8">
      <c r="A6" s="17">
        <v>4</v>
      </c>
      <c r="B6" s="5" t="s">
        <v>698</v>
      </c>
      <c r="C6" s="5" t="s">
        <v>947</v>
      </c>
      <c r="D6" s="9" t="s">
        <v>948</v>
      </c>
      <c r="E6" s="5" t="s">
        <v>943</v>
      </c>
      <c r="F6" s="55">
        <v>148689.84</v>
      </c>
      <c r="G6" s="9"/>
      <c r="H6" s="190">
        <v>246.08690000000001</v>
      </c>
    </row>
    <row r="7" spans="1:8">
      <c r="A7" s="17">
        <v>5</v>
      </c>
      <c r="B7" s="5" t="s">
        <v>720</v>
      </c>
      <c r="C7" s="5" t="s">
        <v>949</v>
      </c>
      <c r="D7" s="9" t="s">
        <v>950</v>
      </c>
      <c r="E7" s="5" t="s">
        <v>943</v>
      </c>
      <c r="F7" s="55">
        <v>229301.91</v>
      </c>
      <c r="G7" s="9"/>
      <c r="H7" s="190">
        <v>706.64419999999996</v>
      </c>
    </row>
    <row r="8" spans="1:8">
      <c r="A8" s="17">
        <v>6</v>
      </c>
      <c r="B8" s="5" t="s">
        <v>720</v>
      </c>
      <c r="C8" s="5" t="s">
        <v>951</v>
      </c>
      <c r="D8" s="9" t="s">
        <v>952</v>
      </c>
      <c r="E8" s="5" t="s">
        <v>953</v>
      </c>
      <c r="F8" s="55">
        <v>8449.7999999999993</v>
      </c>
      <c r="G8" s="9"/>
      <c r="H8" s="190">
        <v>28.166</v>
      </c>
    </row>
    <row r="9" spans="1:8">
      <c r="A9" s="17">
        <v>7</v>
      </c>
      <c r="B9" s="5" t="s">
        <v>698</v>
      </c>
      <c r="C9" s="5" t="s">
        <v>954</v>
      </c>
      <c r="D9" s="9" t="s">
        <v>955</v>
      </c>
      <c r="E9" s="5" t="s">
        <v>943</v>
      </c>
      <c r="F9" s="55">
        <v>90285.63</v>
      </c>
      <c r="G9" s="9"/>
      <c r="H9" s="190">
        <v>66.591700000000003</v>
      </c>
    </row>
    <row r="10" spans="1:8">
      <c r="A10" s="17">
        <v>8</v>
      </c>
      <c r="B10" s="5" t="s">
        <v>720</v>
      </c>
      <c r="C10" s="5" t="s">
        <v>956</v>
      </c>
      <c r="D10" s="9" t="s">
        <v>957</v>
      </c>
      <c r="E10" s="5" t="s">
        <v>943</v>
      </c>
      <c r="F10" s="55">
        <v>1471996.14</v>
      </c>
      <c r="G10" s="9"/>
      <c r="H10" s="190">
        <v>1751.9933000000001</v>
      </c>
    </row>
    <row r="11" spans="1:8">
      <c r="A11" s="17">
        <v>9</v>
      </c>
      <c r="B11" s="5" t="s">
        <v>698</v>
      </c>
      <c r="C11" s="5" t="s">
        <v>958</v>
      </c>
      <c r="D11" s="9" t="s">
        <v>959</v>
      </c>
      <c r="E11" s="5" t="s">
        <v>943</v>
      </c>
      <c r="F11" s="55">
        <v>546750.21</v>
      </c>
      <c r="G11" s="9"/>
      <c r="H11" s="190">
        <v>1340.9684999999999</v>
      </c>
    </row>
    <row r="12" spans="1:8" ht="15.75" thickBot="1">
      <c r="A12" s="196">
        <v>10</v>
      </c>
      <c r="B12" s="197" t="s">
        <v>698</v>
      </c>
      <c r="C12" s="197" t="s">
        <v>960</v>
      </c>
      <c r="D12" s="198" t="s">
        <v>961</v>
      </c>
      <c r="E12" s="197" t="s">
        <v>943</v>
      </c>
      <c r="F12" s="199">
        <v>1370636.23</v>
      </c>
      <c r="G12" s="198"/>
      <c r="H12" s="200">
        <v>1235.4540999999999</v>
      </c>
    </row>
    <row r="13" spans="1:8" ht="15.75" thickBot="1">
      <c r="A13" s="48"/>
      <c r="B13" s="50"/>
      <c r="C13" s="50"/>
      <c r="D13" s="51"/>
      <c r="E13" s="72" t="s">
        <v>377</v>
      </c>
      <c r="F13" s="201">
        <f>SUM(F3:F12)</f>
        <v>4013719.92</v>
      </c>
      <c r="G13" s="51"/>
      <c r="H13" s="241">
        <f>SUM(H3:H12)</f>
        <v>5653.3465999999999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opLeftCell="C1" workbookViewId="0">
      <selection activeCell="F20" sqref="F20"/>
    </sheetView>
  </sheetViews>
  <sheetFormatPr defaultRowHeight="15"/>
  <cols>
    <col min="2" max="2" width="49.7109375" bestFit="1" customWidth="1"/>
    <col min="3" max="3" width="29.85546875" customWidth="1"/>
    <col min="4" max="4" width="19.140625" bestFit="1" customWidth="1"/>
    <col min="5" max="5" width="17.7109375" bestFit="1" customWidth="1"/>
    <col min="6" max="6" width="15.7109375" bestFit="1" customWidth="1"/>
    <col min="7" max="7" width="14.28515625" bestFit="1" customWidth="1"/>
    <col min="8" max="8" width="15.5703125" bestFit="1" customWidth="1"/>
    <col min="9" max="9" width="22.140625" bestFit="1" customWidth="1"/>
    <col min="10" max="10" width="13.140625" bestFit="1" customWidth="1"/>
    <col min="11" max="11" width="20.42578125" bestFit="1" customWidth="1"/>
  </cols>
  <sheetData>
    <row r="1" spans="1:11" ht="16.5" thickBot="1">
      <c r="A1" s="459" t="s">
        <v>1243</v>
      </c>
      <c r="B1" s="459"/>
      <c r="C1" s="459"/>
      <c r="D1" s="459"/>
      <c r="E1" s="459"/>
      <c r="F1" s="460"/>
      <c r="G1" s="460"/>
      <c r="H1" s="460"/>
      <c r="I1" s="460"/>
      <c r="J1" s="459"/>
      <c r="K1" s="459"/>
    </row>
    <row r="2" spans="1:11" ht="15.75" thickBot="1">
      <c r="A2" s="21" t="s">
        <v>0</v>
      </c>
      <c r="B2" s="22" t="s">
        <v>937</v>
      </c>
      <c r="C2" s="23" t="s">
        <v>1</v>
      </c>
      <c r="D2" s="24" t="s">
        <v>404</v>
      </c>
      <c r="E2" s="209" t="s">
        <v>274</v>
      </c>
      <c r="F2" s="210" t="s">
        <v>1192</v>
      </c>
      <c r="G2" s="211" t="s">
        <v>1193</v>
      </c>
      <c r="H2" s="49" t="s">
        <v>1194</v>
      </c>
      <c r="I2" s="212" t="s">
        <v>3</v>
      </c>
      <c r="J2" s="213" t="s">
        <v>4</v>
      </c>
      <c r="K2" s="24" t="s">
        <v>938</v>
      </c>
    </row>
    <row r="3" spans="1:11">
      <c r="A3" s="26">
        <v>1</v>
      </c>
      <c r="B3" s="1" t="s">
        <v>1195</v>
      </c>
      <c r="C3" s="6" t="s">
        <v>964</v>
      </c>
      <c r="D3" s="7" t="s">
        <v>1196</v>
      </c>
      <c r="E3" s="8" t="s">
        <v>1197</v>
      </c>
      <c r="F3" s="214" t="s">
        <v>1198</v>
      </c>
      <c r="G3" s="11" t="s">
        <v>1199</v>
      </c>
      <c r="H3" s="173" t="s">
        <v>1200</v>
      </c>
      <c r="I3" s="14" t="s">
        <v>943</v>
      </c>
      <c r="J3" s="70">
        <v>666234.30000000005</v>
      </c>
      <c r="K3" s="6">
        <f>1229.7944+524.0131</f>
        <v>1753.8074999999999</v>
      </c>
    </row>
    <row r="4" spans="1:11">
      <c r="A4" s="17">
        <v>2</v>
      </c>
      <c r="B4" s="4" t="s">
        <v>1201</v>
      </c>
      <c r="C4" s="6" t="s">
        <v>964</v>
      </c>
      <c r="D4" s="7" t="s">
        <v>1202</v>
      </c>
      <c r="E4" s="9" t="s">
        <v>1203</v>
      </c>
      <c r="F4" s="215" t="s">
        <v>1204</v>
      </c>
      <c r="G4" s="9" t="s">
        <v>1205</v>
      </c>
      <c r="H4" s="174" t="s">
        <v>1200</v>
      </c>
      <c r="I4" s="6" t="s">
        <v>943</v>
      </c>
      <c r="J4" s="55">
        <v>261706.08</v>
      </c>
      <c r="K4" s="5">
        <f>232.1331+537.9512</f>
        <v>770.08429999999998</v>
      </c>
    </row>
    <row r="5" spans="1:11">
      <c r="A5" s="17">
        <v>3</v>
      </c>
      <c r="B5" s="4" t="s">
        <v>1206</v>
      </c>
      <c r="C5" s="6" t="s">
        <v>964</v>
      </c>
      <c r="D5" s="7" t="s">
        <v>1207</v>
      </c>
      <c r="E5" s="8" t="s">
        <v>1208</v>
      </c>
      <c r="F5" s="215" t="s">
        <v>1209</v>
      </c>
      <c r="G5" s="9" t="s">
        <v>1210</v>
      </c>
      <c r="H5" s="174" t="s">
        <v>1200</v>
      </c>
      <c r="I5" s="6" t="s">
        <v>943</v>
      </c>
      <c r="J5" s="56">
        <v>157455.84</v>
      </c>
      <c r="K5" s="6">
        <f>325.7059+137.6059</f>
        <v>463.31179999999995</v>
      </c>
    </row>
    <row r="6" spans="1:11">
      <c r="A6" s="26">
        <v>4</v>
      </c>
      <c r="B6" s="4" t="s">
        <v>1211</v>
      </c>
      <c r="C6" s="6" t="s">
        <v>964</v>
      </c>
      <c r="D6" s="7" t="s">
        <v>1212</v>
      </c>
      <c r="E6" s="9" t="s">
        <v>1213</v>
      </c>
      <c r="F6" s="215" t="s">
        <v>1214</v>
      </c>
      <c r="G6" s="9" t="s">
        <v>1215</v>
      </c>
      <c r="H6" s="174" t="s">
        <v>1200</v>
      </c>
      <c r="I6" s="216" t="s">
        <v>1216</v>
      </c>
      <c r="J6" s="55">
        <v>35641.29</v>
      </c>
      <c r="K6" s="10">
        <v>93.486800000000002</v>
      </c>
    </row>
    <row r="7" spans="1:11">
      <c r="A7" s="17">
        <v>5</v>
      </c>
      <c r="B7" s="4" t="s">
        <v>1217</v>
      </c>
      <c r="C7" s="6" t="s">
        <v>964</v>
      </c>
      <c r="D7" s="7" t="s">
        <v>1218</v>
      </c>
      <c r="E7" s="11" t="s">
        <v>1219</v>
      </c>
      <c r="F7" s="215" t="s">
        <v>1220</v>
      </c>
      <c r="G7" s="9" t="s">
        <v>1221</v>
      </c>
      <c r="H7" s="174" t="s">
        <v>1200</v>
      </c>
      <c r="I7" s="216" t="s">
        <v>1222</v>
      </c>
      <c r="J7" s="217">
        <v>204016.83</v>
      </c>
      <c r="K7" s="191">
        <v>680.05610400000012</v>
      </c>
    </row>
    <row r="8" spans="1:11">
      <c r="A8" s="17">
        <v>6</v>
      </c>
      <c r="B8" s="4" t="s">
        <v>1223</v>
      </c>
      <c r="C8" s="6" t="s">
        <v>964</v>
      </c>
      <c r="D8" s="7" t="s">
        <v>1224</v>
      </c>
      <c r="E8" s="11" t="s">
        <v>1225</v>
      </c>
      <c r="F8" s="215" t="s">
        <v>1226</v>
      </c>
      <c r="G8" s="9" t="s">
        <v>1227</v>
      </c>
      <c r="H8" s="174" t="s">
        <v>1200</v>
      </c>
      <c r="I8" s="6" t="s">
        <v>943</v>
      </c>
      <c r="J8" s="57">
        <v>146660.07</v>
      </c>
      <c r="K8" s="12">
        <v>218.47020000000001</v>
      </c>
    </row>
    <row r="9" spans="1:11">
      <c r="A9" s="26">
        <v>7</v>
      </c>
      <c r="B9" s="4" t="s">
        <v>1228</v>
      </c>
      <c r="C9" s="6" t="s">
        <v>964</v>
      </c>
      <c r="D9" s="7" t="s">
        <v>1229</v>
      </c>
      <c r="E9" s="9" t="s">
        <v>1230</v>
      </c>
      <c r="F9" s="215" t="s">
        <v>1231</v>
      </c>
      <c r="G9" s="9" t="s">
        <v>1232</v>
      </c>
      <c r="H9" s="174" t="s">
        <v>1200</v>
      </c>
      <c r="I9" s="6" t="s">
        <v>943</v>
      </c>
      <c r="J9" s="55">
        <v>68713.08</v>
      </c>
      <c r="K9" s="10">
        <v>126.5741</v>
      </c>
    </row>
    <row r="10" spans="1:11">
      <c r="A10" s="218">
        <v>8</v>
      </c>
      <c r="B10" s="1" t="s">
        <v>1233</v>
      </c>
      <c r="C10" s="6" t="s">
        <v>964</v>
      </c>
      <c r="D10" s="20" t="s">
        <v>1234</v>
      </c>
      <c r="E10" s="13" t="s">
        <v>1235</v>
      </c>
      <c r="F10" s="219" t="s">
        <v>1236</v>
      </c>
      <c r="G10" s="8" t="s">
        <v>1237</v>
      </c>
      <c r="H10" s="174" t="s">
        <v>1200</v>
      </c>
      <c r="I10" s="216" t="s">
        <v>1222</v>
      </c>
      <c r="J10" s="71">
        <v>46039.35</v>
      </c>
      <c r="K10" s="14">
        <v>153.46449999999999</v>
      </c>
    </row>
    <row r="11" spans="1:11">
      <c r="A11" s="17">
        <v>9</v>
      </c>
      <c r="B11" s="2" t="s">
        <v>1238</v>
      </c>
      <c r="C11" s="5" t="s">
        <v>1239</v>
      </c>
      <c r="D11" s="19" t="s">
        <v>1240</v>
      </c>
      <c r="E11" s="9" t="s">
        <v>1241</v>
      </c>
      <c r="F11" s="9" t="s">
        <v>1242</v>
      </c>
      <c r="G11" s="9" t="s">
        <v>1200</v>
      </c>
      <c r="H11" s="9" t="s">
        <v>247</v>
      </c>
      <c r="I11" s="19" t="s">
        <v>943</v>
      </c>
      <c r="J11" s="55">
        <v>83384.19</v>
      </c>
      <c r="K11" s="5">
        <f>50.6607+200.789</f>
        <v>251.44969999999998</v>
      </c>
    </row>
    <row r="12" spans="1:11" ht="15.75" thickBot="1">
      <c r="A12" s="461" t="s">
        <v>377</v>
      </c>
      <c r="B12" s="462"/>
      <c r="C12" s="462"/>
      <c r="D12" s="462"/>
      <c r="E12" s="462"/>
      <c r="F12" s="462"/>
      <c r="G12" s="462"/>
      <c r="H12" s="462"/>
      <c r="I12" s="463"/>
      <c r="J12" s="220">
        <f>SUM(J3:J11)</f>
        <v>1669851.0300000003</v>
      </c>
      <c r="K12" s="221">
        <f>SUM(K3:K11)</f>
        <v>4510.7050040000004</v>
      </c>
    </row>
  </sheetData>
  <mergeCells count="2">
    <mergeCell ref="A1:K1"/>
    <mergeCell ref="A12:I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topLeftCell="C1" workbookViewId="0">
      <selection activeCell="F24" sqref="F24"/>
    </sheetView>
  </sheetViews>
  <sheetFormatPr defaultRowHeight="15"/>
  <cols>
    <col min="2" max="2" width="34.28515625" bestFit="1" customWidth="1"/>
    <col min="3" max="3" width="28.28515625" bestFit="1" customWidth="1"/>
    <col min="4" max="4" width="20" bestFit="1" customWidth="1"/>
    <col min="5" max="5" width="17.7109375" bestFit="1" customWidth="1"/>
    <col min="6" max="6" width="15.7109375" bestFit="1" customWidth="1"/>
    <col min="7" max="7" width="14.28515625" bestFit="1" customWidth="1"/>
    <col min="8" max="8" width="15.5703125" bestFit="1" customWidth="1"/>
    <col min="9" max="9" width="19.7109375" bestFit="1" customWidth="1"/>
    <col min="10" max="10" width="14" customWidth="1"/>
    <col min="11" max="11" width="20.42578125" bestFit="1" customWidth="1"/>
  </cols>
  <sheetData>
    <row r="1" spans="1:11" ht="16.5" thickBot="1">
      <c r="A1" s="459" t="s">
        <v>1330</v>
      </c>
      <c r="B1" s="459"/>
      <c r="C1" s="459"/>
      <c r="D1" s="459"/>
      <c r="E1" s="459"/>
      <c r="F1" s="460"/>
      <c r="G1" s="460"/>
      <c r="H1" s="460"/>
      <c r="I1" s="460"/>
      <c r="J1" s="459"/>
      <c r="K1" s="459"/>
    </row>
    <row r="2" spans="1:11" ht="15.75" thickBot="1">
      <c r="A2" s="21" t="s">
        <v>0</v>
      </c>
      <c r="B2" s="22" t="s">
        <v>937</v>
      </c>
      <c r="C2" s="23" t="s">
        <v>1</v>
      </c>
      <c r="D2" s="24" t="s">
        <v>404</v>
      </c>
      <c r="E2" s="209" t="s">
        <v>274</v>
      </c>
      <c r="F2" s="210" t="s">
        <v>1192</v>
      </c>
      <c r="G2" s="211" t="s">
        <v>1193</v>
      </c>
      <c r="H2" s="49" t="s">
        <v>1194</v>
      </c>
      <c r="I2" s="212" t="s">
        <v>3</v>
      </c>
      <c r="J2" s="213" t="s">
        <v>4</v>
      </c>
      <c r="K2" s="24" t="s">
        <v>938</v>
      </c>
    </row>
    <row r="3" spans="1:11">
      <c r="A3" s="26">
        <v>1</v>
      </c>
      <c r="B3" s="1" t="s">
        <v>1331</v>
      </c>
      <c r="C3" s="6" t="s">
        <v>1249</v>
      </c>
      <c r="D3" s="7" t="s">
        <v>1332</v>
      </c>
      <c r="E3" s="8" t="s">
        <v>1333</v>
      </c>
      <c r="F3" s="214" t="s">
        <v>1334</v>
      </c>
      <c r="G3" s="11" t="s">
        <v>1335</v>
      </c>
      <c r="H3" s="173" t="s">
        <v>1336</v>
      </c>
      <c r="I3" s="14" t="s">
        <v>943</v>
      </c>
      <c r="J3" s="70">
        <v>1234688.3700000001</v>
      </c>
      <c r="K3" s="6">
        <f>924.2051+1040.2133</f>
        <v>1964.4184</v>
      </c>
    </row>
    <row r="4" spans="1:11">
      <c r="A4" s="17">
        <v>2</v>
      </c>
      <c r="B4" s="4" t="s">
        <v>1337</v>
      </c>
      <c r="C4" s="6" t="s">
        <v>1338</v>
      </c>
      <c r="D4" s="7" t="s">
        <v>1339</v>
      </c>
      <c r="E4" s="9" t="s">
        <v>1340</v>
      </c>
      <c r="F4" s="215" t="s">
        <v>1341</v>
      </c>
      <c r="G4" s="9" t="s">
        <v>1342</v>
      </c>
      <c r="H4" s="174" t="s">
        <v>1343</v>
      </c>
      <c r="I4" s="6" t="s">
        <v>943</v>
      </c>
      <c r="J4" s="55">
        <v>473183.82</v>
      </c>
      <c r="K4" s="5">
        <v>274.07589999999999</v>
      </c>
    </row>
    <row r="5" spans="1:11">
      <c r="A5" s="17">
        <v>3</v>
      </c>
      <c r="B5" s="4" t="s">
        <v>1344</v>
      </c>
      <c r="C5" s="6" t="s">
        <v>1345</v>
      </c>
      <c r="D5" s="7" t="s">
        <v>1346</v>
      </c>
      <c r="E5" s="8" t="s">
        <v>1347</v>
      </c>
      <c r="F5" s="215" t="s">
        <v>1348</v>
      </c>
      <c r="G5" s="9" t="s">
        <v>1349</v>
      </c>
      <c r="H5" s="174" t="s">
        <v>1281</v>
      </c>
      <c r="I5" s="6" t="s">
        <v>943</v>
      </c>
      <c r="J5" s="56">
        <v>143226.54</v>
      </c>
      <c r="K5" s="228">
        <f>11.653+146.058</f>
        <v>157.71099999999998</v>
      </c>
    </row>
    <row r="6" spans="1:11">
      <c r="A6" s="26">
        <v>4</v>
      </c>
      <c r="B6" s="4" t="s">
        <v>1350</v>
      </c>
      <c r="C6" s="6" t="s">
        <v>1249</v>
      </c>
      <c r="D6" s="229" t="s">
        <v>1351</v>
      </c>
      <c r="E6" s="9" t="s">
        <v>1352</v>
      </c>
      <c r="F6" s="215" t="s">
        <v>1353</v>
      </c>
      <c r="G6" s="9" t="s">
        <v>1354</v>
      </c>
      <c r="H6" s="174" t="s">
        <v>1355</v>
      </c>
      <c r="I6" s="6" t="s">
        <v>943</v>
      </c>
      <c r="J6" s="55">
        <v>70285.679999999993</v>
      </c>
      <c r="K6" s="230">
        <v>112.74079999999999</v>
      </c>
    </row>
    <row r="7" spans="1:11">
      <c r="A7" s="17">
        <v>5</v>
      </c>
      <c r="B7" s="4" t="s">
        <v>1356</v>
      </c>
      <c r="C7" s="6" t="s">
        <v>1268</v>
      </c>
      <c r="D7" s="7" t="s">
        <v>1357</v>
      </c>
      <c r="E7" s="11" t="s">
        <v>1358</v>
      </c>
      <c r="F7" s="215" t="s">
        <v>1359</v>
      </c>
      <c r="G7" s="9" t="s">
        <v>1360</v>
      </c>
      <c r="H7" s="174" t="s">
        <v>1355</v>
      </c>
      <c r="I7" s="6" t="s">
        <v>943</v>
      </c>
      <c r="J7" s="217">
        <v>636900</v>
      </c>
      <c r="K7" s="191">
        <f>752.8088+364.0028</f>
        <v>1116.8116</v>
      </c>
    </row>
    <row r="8" spans="1:11">
      <c r="A8" s="17">
        <v>6</v>
      </c>
      <c r="B8" s="4" t="s">
        <v>1361</v>
      </c>
      <c r="C8" s="6" t="s">
        <v>1268</v>
      </c>
      <c r="D8" s="20" t="s">
        <v>1362</v>
      </c>
      <c r="E8" s="11" t="s">
        <v>1363</v>
      </c>
      <c r="F8" s="215" t="s">
        <v>1364</v>
      </c>
      <c r="G8" s="9" t="s">
        <v>1355</v>
      </c>
      <c r="H8" s="174" t="s">
        <v>1355</v>
      </c>
      <c r="I8" s="6" t="s">
        <v>943</v>
      </c>
      <c r="J8" s="57">
        <v>25800</v>
      </c>
      <c r="K8" s="191">
        <v>27.1845</v>
      </c>
    </row>
    <row r="9" spans="1:11">
      <c r="A9" s="26">
        <v>7</v>
      </c>
      <c r="B9" s="4" t="s">
        <v>1365</v>
      </c>
      <c r="C9" s="6" t="s">
        <v>1366</v>
      </c>
      <c r="D9" s="20" t="s">
        <v>1367</v>
      </c>
      <c r="E9" s="9" t="s">
        <v>1368</v>
      </c>
      <c r="F9" s="215" t="s">
        <v>1369</v>
      </c>
      <c r="G9" s="9" t="s">
        <v>1197</v>
      </c>
      <c r="H9" s="174" t="s">
        <v>1355</v>
      </c>
      <c r="I9" s="6" t="s">
        <v>943</v>
      </c>
      <c r="J9" s="55">
        <v>46500</v>
      </c>
      <c r="K9" s="230">
        <v>57.467399999999998</v>
      </c>
    </row>
    <row r="10" spans="1:11">
      <c r="A10" s="218">
        <v>8</v>
      </c>
      <c r="B10" s="1" t="s">
        <v>1370</v>
      </c>
      <c r="C10" s="6" t="s">
        <v>1366</v>
      </c>
      <c r="D10" s="20" t="s">
        <v>1371</v>
      </c>
      <c r="E10" s="13" t="s">
        <v>1372</v>
      </c>
      <c r="F10" s="219" t="s">
        <v>1373</v>
      </c>
      <c r="G10" s="8" t="s">
        <v>1230</v>
      </c>
      <c r="H10" s="174" t="s">
        <v>1355</v>
      </c>
      <c r="I10" s="6" t="s">
        <v>1374</v>
      </c>
      <c r="J10" s="71">
        <v>77400</v>
      </c>
      <c r="K10" s="231">
        <v>139.35470000000001</v>
      </c>
    </row>
    <row r="11" spans="1:11">
      <c r="A11" s="17">
        <v>9</v>
      </c>
      <c r="B11" s="2" t="s">
        <v>1375</v>
      </c>
      <c r="C11" s="5" t="s">
        <v>1376</v>
      </c>
      <c r="D11" s="19" t="s">
        <v>1377</v>
      </c>
      <c r="E11" s="9" t="s">
        <v>1378</v>
      </c>
      <c r="F11" s="9" t="s">
        <v>1379</v>
      </c>
      <c r="G11" s="9" t="s">
        <v>1380</v>
      </c>
      <c r="H11" s="9" t="s">
        <v>1355</v>
      </c>
      <c r="I11" s="19" t="s">
        <v>943</v>
      </c>
      <c r="J11" s="55">
        <v>137914.79999999999</v>
      </c>
      <c r="K11" s="190">
        <f>47.3794+146.3459</f>
        <v>193.7253</v>
      </c>
    </row>
    <row r="12" spans="1:11" ht="15.75" thickBot="1">
      <c r="A12" s="232" t="s">
        <v>1381</v>
      </c>
      <c r="B12" s="233"/>
      <c r="C12" s="234"/>
      <c r="D12" s="234"/>
      <c r="E12" s="235"/>
      <c r="F12" s="236"/>
      <c r="G12" s="237"/>
      <c r="H12" s="238"/>
      <c r="I12" s="239"/>
      <c r="J12" s="220">
        <f>SUM(J3:J11)</f>
        <v>2845899.21</v>
      </c>
      <c r="K12" s="221">
        <f>SUM(K3:K11)</f>
        <v>4043.4895999999994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horizontalDpi="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topLeftCell="C1" workbookViewId="0">
      <selection activeCell="G28" sqref="G28"/>
    </sheetView>
  </sheetViews>
  <sheetFormatPr defaultRowHeight="15"/>
  <cols>
    <col min="2" max="2" width="52" bestFit="1" customWidth="1"/>
    <col min="3" max="3" width="22.85546875" customWidth="1"/>
    <col min="4" max="4" width="26.140625" bestFit="1" customWidth="1"/>
    <col min="5" max="6" width="15.140625" bestFit="1" customWidth="1"/>
    <col min="7" max="7" width="14.140625" customWidth="1"/>
    <col min="8" max="8" width="16" customWidth="1"/>
    <col min="9" max="9" width="28.5703125" bestFit="1" customWidth="1"/>
    <col min="10" max="10" width="11" bestFit="1" customWidth="1"/>
    <col min="11" max="11" width="15.42578125" bestFit="1" customWidth="1"/>
    <col min="12" max="12" width="16.85546875" customWidth="1"/>
    <col min="13" max="13" width="23.5703125" customWidth="1"/>
    <col min="14" max="14" width="24.85546875" customWidth="1"/>
  </cols>
  <sheetData>
    <row r="1" spans="1:14" ht="15.75" thickBot="1">
      <c r="A1" s="464" t="s">
        <v>1423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6"/>
    </row>
    <row r="2" spans="1:14" ht="31.5" customHeight="1" thickBot="1">
      <c r="A2" s="248" t="s">
        <v>0</v>
      </c>
      <c r="B2" s="248" t="s">
        <v>937</v>
      </c>
      <c r="C2" s="249" t="s">
        <v>1</v>
      </c>
      <c r="D2" s="249" t="s">
        <v>404</v>
      </c>
      <c r="E2" s="249" t="s">
        <v>274</v>
      </c>
      <c r="F2" s="249" t="s">
        <v>1192</v>
      </c>
      <c r="G2" s="249" t="s">
        <v>1193</v>
      </c>
      <c r="H2" s="249" t="s">
        <v>1194</v>
      </c>
      <c r="I2" s="250" t="s">
        <v>3</v>
      </c>
      <c r="J2" s="250" t="s">
        <v>1424</v>
      </c>
      <c r="K2" s="251" t="s">
        <v>4</v>
      </c>
      <c r="L2" s="252" t="s">
        <v>938</v>
      </c>
      <c r="M2" s="253" t="s">
        <v>1425</v>
      </c>
      <c r="N2" s="467" t="s">
        <v>1426</v>
      </c>
    </row>
    <row r="3" spans="1:14">
      <c r="A3" s="254">
        <v>1</v>
      </c>
      <c r="B3" s="255" t="s">
        <v>1427</v>
      </c>
      <c r="C3" s="26" t="s">
        <v>1428</v>
      </c>
      <c r="D3" s="256" t="s">
        <v>1429</v>
      </c>
      <c r="E3" s="257" t="s">
        <v>1430</v>
      </c>
      <c r="F3" s="257" t="s">
        <v>1431</v>
      </c>
      <c r="G3" s="258"/>
      <c r="H3" s="257" t="s">
        <v>1432</v>
      </c>
      <c r="I3" s="256" t="s">
        <v>1216</v>
      </c>
      <c r="J3" s="256">
        <v>3026300038</v>
      </c>
      <c r="K3" s="285">
        <v>547120.24</v>
      </c>
      <c r="L3" s="259">
        <f>1396.7741+62.6615</f>
        <v>1459.4356</v>
      </c>
      <c r="M3" s="260"/>
      <c r="N3" s="468"/>
    </row>
    <row r="4" spans="1:14">
      <c r="A4" s="261">
        <v>2</v>
      </c>
      <c r="B4" s="262" t="s">
        <v>1433</v>
      </c>
      <c r="C4" s="26" t="s">
        <v>1428</v>
      </c>
      <c r="D4" s="264" t="s">
        <v>1434</v>
      </c>
      <c r="E4" s="265" t="s">
        <v>1435</v>
      </c>
      <c r="F4" s="265" t="s">
        <v>1436</v>
      </c>
      <c r="G4" s="265"/>
      <c r="H4" s="265"/>
      <c r="I4" s="264" t="s">
        <v>943</v>
      </c>
      <c r="J4" s="264">
        <v>3026300040</v>
      </c>
      <c r="K4" s="286">
        <v>232214.88</v>
      </c>
      <c r="L4" s="266">
        <f>634.8112+116.5065</f>
        <v>751.31769999999995</v>
      </c>
      <c r="M4" s="267"/>
      <c r="N4" s="468"/>
    </row>
    <row r="5" spans="1:14">
      <c r="A5" s="261">
        <v>3</v>
      </c>
      <c r="B5" s="262" t="s">
        <v>1437</v>
      </c>
      <c r="C5" s="26" t="s">
        <v>1428</v>
      </c>
      <c r="D5" s="264" t="s">
        <v>1438</v>
      </c>
      <c r="E5" s="265" t="s">
        <v>1439</v>
      </c>
      <c r="F5" s="265" t="s">
        <v>1440</v>
      </c>
      <c r="G5" s="268"/>
      <c r="H5" s="268"/>
      <c r="I5" s="17" t="s">
        <v>943</v>
      </c>
      <c r="J5" s="264">
        <v>3026300032</v>
      </c>
      <c r="K5" s="286">
        <v>127701.21</v>
      </c>
      <c r="L5" s="267">
        <f>201.7116+107.0932</f>
        <v>308.8048</v>
      </c>
      <c r="M5" s="267"/>
      <c r="N5" s="468"/>
    </row>
    <row r="6" spans="1:14">
      <c r="A6" s="261">
        <v>4</v>
      </c>
      <c r="B6" s="263" t="s">
        <v>1441</v>
      </c>
      <c r="C6" s="26" t="s">
        <v>1428</v>
      </c>
      <c r="D6" s="264" t="s">
        <v>1442</v>
      </c>
      <c r="E6" s="265" t="s">
        <v>1443</v>
      </c>
      <c r="F6" s="265" t="s">
        <v>1444</v>
      </c>
      <c r="G6" s="265"/>
      <c r="H6" s="268"/>
      <c r="I6" s="17" t="s">
        <v>943</v>
      </c>
      <c r="J6" s="264">
        <v>3026300034</v>
      </c>
      <c r="K6" s="286">
        <f>102621.06+20752.8</f>
        <v>123373.86</v>
      </c>
      <c r="L6" s="266">
        <f>107.2068+178.6528+31.755+37.421</f>
        <v>355.03559999999999</v>
      </c>
      <c r="M6" s="267"/>
      <c r="N6" s="468"/>
    </row>
    <row r="7" spans="1:14">
      <c r="A7" s="261">
        <v>5</v>
      </c>
      <c r="B7" s="263" t="s">
        <v>1445</v>
      </c>
      <c r="C7" s="26" t="s">
        <v>1428</v>
      </c>
      <c r="D7" s="264" t="s">
        <v>1446</v>
      </c>
      <c r="E7" s="265" t="s">
        <v>1447</v>
      </c>
      <c r="F7" s="265" t="s">
        <v>1448</v>
      </c>
      <c r="G7" s="268"/>
      <c r="H7" s="268"/>
      <c r="I7" s="17" t="s">
        <v>943</v>
      </c>
      <c r="J7" s="264">
        <v>3026300033</v>
      </c>
      <c r="K7" s="286">
        <v>231354.12</v>
      </c>
      <c r="L7" s="266">
        <f>465.5009+186.7331</f>
        <v>652.23400000000004</v>
      </c>
      <c r="M7" s="267"/>
      <c r="N7" s="468"/>
    </row>
    <row r="8" spans="1:14">
      <c r="A8" s="261">
        <v>6</v>
      </c>
      <c r="B8" s="269" t="s">
        <v>1449</v>
      </c>
      <c r="C8" s="26" t="s">
        <v>1428</v>
      </c>
      <c r="D8" s="264" t="s">
        <v>1450</v>
      </c>
      <c r="E8" s="265" t="s">
        <v>1451</v>
      </c>
      <c r="F8" s="265" t="s">
        <v>1452</v>
      </c>
      <c r="G8" s="268"/>
      <c r="H8" s="265" t="s">
        <v>1453</v>
      </c>
      <c r="I8" s="256" t="s">
        <v>1216</v>
      </c>
      <c r="J8" s="264">
        <v>3026300039</v>
      </c>
      <c r="K8" s="287">
        <v>513620.75</v>
      </c>
      <c r="L8" s="266">
        <f>812.8118+35.8834</f>
        <v>848.6952</v>
      </c>
      <c r="M8" s="267"/>
      <c r="N8" s="468"/>
    </row>
    <row r="9" spans="1:14">
      <c r="A9" s="261">
        <v>7</v>
      </c>
      <c r="B9" s="263" t="s">
        <v>1454</v>
      </c>
      <c r="C9" s="26" t="s">
        <v>1428</v>
      </c>
      <c r="D9" s="264" t="s">
        <v>1455</v>
      </c>
      <c r="E9" s="265" t="s">
        <v>1456</v>
      </c>
      <c r="F9" s="265" t="s">
        <v>1457</v>
      </c>
      <c r="G9" s="268"/>
      <c r="H9" s="265" t="s">
        <v>1458</v>
      </c>
      <c r="I9" s="256" t="s">
        <v>1216</v>
      </c>
      <c r="J9" s="264">
        <v>3026300041</v>
      </c>
      <c r="K9" s="286">
        <f>690196.71+50000</f>
        <v>740196.71</v>
      </c>
      <c r="L9" s="266">
        <f>1330.2822+49.3762</f>
        <v>1379.6584</v>
      </c>
      <c r="M9" s="266">
        <v>483.09300000000002</v>
      </c>
      <c r="N9" s="468"/>
    </row>
    <row r="10" spans="1:14">
      <c r="A10" s="261">
        <v>8</v>
      </c>
      <c r="B10" s="262" t="s">
        <v>1459</v>
      </c>
      <c r="C10" s="26" t="s">
        <v>1428</v>
      </c>
      <c r="D10" s="264" t="s">
        <v>1460</v>
      </c>
      <c r="E10" s="265" t="s">
        <v>1461</v>
      </c>
      <c r="F10" s="265" t="s">
        <v>1462</v>
      </c>
      <c r="G10" s="268"/>
      <c r="H10" s="265" t="s">
        <v>1463</v>
      </c>
      <c r="I10" s="17" t="s">
        <v>1464</v>
      </c>
      <c r="J10" s="264">
        <v>3026300036</v>
      </c>
      <c r="K10" s="286">
        <v>453433.71</v>
      </c>
      <c r="L10" s="266">
        <f>1260.8198+63.3424</f>
        <v>1324.1622</v>
      </c>
      <c r="M10" s="266">
        <v>17.303000000000001</v>
      </c>
      <c r="N10" s="468"/>
    </row>
    <row r="11" spans="1:14" ht="13.5" customHeight="1">
      <c r="A11" s="261">
        <v>9</v>
      </c>
      <c r="B11" s="262" t="s">
        <v>1465</v>
      </c>
      <c r="C11" s="26" t="s">
        <v>1428</v>
      </c>
      <c r="D11" s="264" t="s">
        <v>1466</v>
      </c>
      <c r="E11" s="265" t="s">
        <v>1467</v>
      </c>
      <c r="F11" s="265" t="s">
        <v>1468</v>
      </c>
      <c r="G11" s="265" t="s">
        <v>1469</v>
      </c>
      <c r="H11" s="268"/>
      <c r="I11" s="17" t="s">
        <v>943</v>
      </c>
      <c r="J11" s="264">
        <v>3026300042</v>
      </c>
      <c r="K11" s="286">
        <v>90225.9</v>
      </c>
      <c r="L11" s="266">
        <f>35.4896+44.4416</f>
        <v>79.931200000000004</v>
      </c>
      <c r="M11" s="267"/>
      <c r="N11" s="468"/>
    </row>
    <row r="12" spans="1:14">
      <c r="A12" s="261">
        <v>10</v>
      </c>
      <c r="B12" s="262" t="s">
        <v>1470</v>
      </c>
      <c r="C12" s="26" t="s">
        <v>1428</v>
      </c>
      <c r="D12" s="264" t="s">
        <v>1471</v>
      </c>
      <c r="E12" s="265" t="s">
        <v>1472</v>
      </c>
      <c r="F12" s="265" t="s">
        <v>1473</v>
      </c>
      <c r="G12" s="268"/>
      <c r="H12" s="268"/>
      <c r="I12" s="17" t="s">
        <v>1474</v>
      </c>
      <c r="J12" s="264">
        <v>3026300037</v>
      </c>
      <c r="K12" s="286">
        <v>94824.24</v>
      </c>
      <c r="L12" s="266">
        <f>271.37+44.7108</f>
        <v>316.08080000000001</v>
      </c>
      <c r="M12" s="267"/>
      <c r="N12" s="468"/>
    </row>
    <row r="13" spans="1:14" ht="15.75" thickBot="1">
      <c r="A13" s="270">
        <v>11</v>
      </c>
      <c r="B13" s="271" t="s">
        <v>1475</v>
      </c>
      <c r="C13" s="26" t="s">
        <v>1428</v>
      </c>
      <c r="D13" s="272" t="s">
        <v>1476</v>
      </c>
      <c r="E13" s="273" t="s">
        <v>1477</v>
      </c>
      <c r="F13" s="273" t="s">
        <v>1478</v>
      </c>
      <c r="G13" s="274"/>
      <c r="H13" s="273" t="s">
        <v>1479</v>
      </c>
      <c r="I13" s="275" t="s">
        <v>1216</v>
      </c>
      <c r="J13" s="272">
        <v>3026300035</v>
      </c>
      <c r="K13" s="288">
        <f>282626.13+200000</f>
        <v>482626.13</v>
      </c>
      <c r="L13" s="276">
        <f>224.6911+34.1598</f>
        <v>258.85090000000002</v>
      </c>
      <c r="M13" s="277"/>
      <c r="N13" s="469"/>
    </row>
    <row r="14" spans="1:14" ht="15.75" thickBot="1">
      <c r="A14" s="470" t="s">
        <v>1381</v>
      </c>
      <c r="B14" s="471"/>
      <c r="C14" s="278"/>
      <c r="D14" s="278"/>
      <c r="E14" s="279"/>
      <c r="F14" s="279"/>
      <c r="G14" s="279"/>
      <c r="H14" s="279"/>
      <c r="I14" s="280"/>
      <c r="J14" s="280"/>
      <c r="K14" s="289">
        <f>SUM(K3:K13)</f>
        <v>3636691.75</v>
      </c>
      <c r="L14" s="281">
        <f>SUM(L3:L13)</f>
        <v>7734.2064</v>
      </c>
      <c r="M14" s="282">
        <f>SUM(M3:M13)</f>
        <v>500.39600000000002</v>
      </c>
      <c r="N14" s="283">
        <f>L14+M14</f>
        <v>8234.6023999999998</v>
      </c>
    </row>
  </sheetData>
  <mergeCells count="3">
    <mergeCell ref="A1:N1"/>
    <mergeCell ref="N2:N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"/>
  <sheetViews>
    <sheetView zoomScale="70" zoomScaleNormal="70" workbookViewId="0">
      <selection activeCell="A22" sqref="A22"/>
    </sheetView>
  </sheetViews>
  <sheetFormatPr defaultRowHeight="15"/>
  <cols>
    <col min="1" max="1" width="29.5703125" bestFit="1" customWidth="1"/>
    <col min="2" max="2" width="20.28515625" customWidth="1"/>
    <col min="4" max="4" width="16.28515625" bestFit="1" customWidth="1"/>
  </cols>
  <sheetData>
    <row r="2" spans="1:4" ht="24.6" customHeight="1">
      <c r="A2" s="472" t="s">
        <v>697</v>
      </c>
      <c r="B2" s="472"/>
    </row>
    <row r="3" spans="1:4" ht="27" customHeight="1">
      <c r="A3" s="172" t="s">
        <v>695</v>
      </c>
      <c r="B3" s="172" t="s">
        <v>696</v>
      </c>
    </row>
    <row r="4" spans="1:4">
      <c r="A4" s="18" t="s">
        <v>1188</v>
      </c>
      <c r="B4" s="205">
        <v>13220000</v>
      </c>
      <c r="C4" s="47"/>
      <c r="D4" s="47"/>
    </row>
    <row r="5" spans="1:4">
      <c r="A5" s="18" t="s">
        <v>1189</v>
      </c>
      <c r="B5" s="205">
        <v>31845000</v>
      </c>
    </row>
    <row r="6" spans="1:4">
      <c r="A6" s="18" t="s">
        <v>962</v>
      </c>
      <c r="B6" s="206">
        <v>16025000</v>
      </c>
    </row>
    <row r="7" spans="1:4">
      <c r="A7" s="18" t="s">
        <v>1190</v>
      </c>
      <c r="B7" s="206">
        <v>6310000</v>
      </c>
    </row>
    <row r="8" spans="1:4">
      <c r="A8" s="18" t="s">
        <v>1329</v>
      </c>
      <c r="B8" s="205">
        <v>11968175</v>
      </c>
    </row>
    <row r="9" spans="1:4">
      <c r="A9" s="18" t="s">
        <v>1421</v>
      </c>
      <c r="B9" s="205">
        <v>26898500</v>
      </c>
    </row>
    <row r="10" spans="1:4">
      <c r="A10" s="18" t="s">
        <v>1526</v>
      </c>
      <c r="B10" s="205">
        <v>181054500</v>
      </c>
    </row>
    <row r="11" spans="1:4">
      <c r="A11" s="18" t="s">
        <v>1527</v>
      </c>
      <c r="B11" s="205">
        <v>89235120</v>
      </c>
    </row>
    <row r="12" spans="1:4">
      <c r="A12" s="18" t="s">
        <v>1561</v>
      </c>
      <c r="B12" s="368">
        <v>36590650</v>
      </c>
    </row>
    <row r="13" spans="1:4">
      <c r="A13" s="46" t="s">
        <v>1245</v>
      </c>
      <c r="B13" s="207">
        <v>8911497.2599999998</v>
      </c>
    </row>
    <row r="14" spans="1:4">
      <c r="A14" s="46" t="s">
        <v>1246</v>
      </c>
      <c r="B14" s="208">
        <v>4013719.92</v>
      </c>
    </row>
    <row r="15" spans="1:4">
      <c r="A15" s="46" t="s">
        <v>1244</v>
      </c>
      <c r="B15" s="208">
        <v>1669851.03</v>
      </c>
    </row>
    <row r="16" spans="1:4">
      <c r="A16" s="46" t="s">
        <v>1382</v>
      </c>
      <c r="B16" s="208">
        <v>2845899.21</v>
      </c>
    </row>
    <row r="17" spans="1:14">
      <c r="A17" s="46" t="s">
        <v>1422</v>
      </c>
      <c r="B17" s="284">
        <v>3636691.75</v>
      </c>
    </row>
    <row r="18" spans="1:14">
      <c r="A18" s="171" t="s">
        <v>398</v>
      </c>
      <c r="B18" s="170">
        <f>SUM(B4:B17)</f>
        <v>434224604.16999996</v>
      </c>
    </row>
    <row r="20" spans="1:14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75">
      <c r="B21" s="16"/>
      <c r="C21" s="58"/>
      <c r="D21" s="169"/>
      <c r="E21" s="58"/>
      <c r="F21" s="58"/>
      <c r="G21" s="58"/>
      <c r="H21" s="58"/>
      <c r="I21" s="58"/>
      <c r="J21" s="58"/>
      <c r="K21" s="58"/>
      <c r="L21" s="58"/>
      <c r="M21" s="16"/>
      <c r="N21" s="16"/>
    </row>
    <row r="22" spans="1:14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>
      <c r="B25" s="36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</sheetData>
  <mergeCells count="1"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8"/>
  <sheetViews>
    <sheetView zoomScale="80" zoomScaleNormal="80" workbookViewId="0">
      <selection activeCell="X21" sqref="X21"/>
    </sheetView>
  </sheetViews>
  <sheetFormatPr defaultRowHeight="15"/>
  <cols>
    <col min="1" max="1" width="13.7109375" customWidth="1"/>
    <col min="2" max="2" width="17.28515625" bestFit="1" customWidth="1"/>
  </cols>
  <sheetData>
    <row r="2" spans="1:14" ht="15.75">
      <c r="A2" s="472" t="s">
        <v>697</v>
      </c>
      <c r="B2" s="472"/>
    </row>
    <row r="3" spans="1:14" ht="15.75">
      <c r="A3" s="172" t="s">
        <v>695</v>
      </c>
      <c r="B3" s="172" t="s">
        <v>1569</v>
      </c>
    </row>
    <row r="4" spans="1:14">
      <c r="A4" s="18" t="s">
        <v>1563</v>
      </c>
      <c r="B4" s="362">
        <v>3722500</v>
      </c>
      <c r="C4" s="47"/>
      <c r="D4" s="47"/>
    </row>
    <row r="5" spans="1:14">
      <c r="A5" s="18" t="s">
        <v>1564</v>
      </c>
      <c r="B5" s="362">
        <v>3522500</v>
      </c>
    </row>
    <row r="6" spans="1:14">
      <c r="A6" s="18" t="s">
        <v>1565</v>
      </c>
      <c r="B6" s="362">
        <v>3138650</v>
      </c>
    </row>
    <row r="7" spans="1:14">
      <c r="A7" s="18" t="s">
        <v>1566</v>
      </c>
      <c r="B7" s="362">
        <v>2825000</v>
      </c>
    </row>
    <row r="8" spans="1:14">
      <c r="A8" s="18" t="s">
        <v>1567</v>
      </c>
      <c r="B8" s="362">
        <v>3640000</v>
      </c>
    </row>
    <row r="9" spans="1:14">
      <c r="A9" s="18" t="s">
        <v>1568</v>
      </c>
      <c r="B9" s="362">
        <v>1695000</v>
      </c>
    </row>
    <row r="10" spans="1:14">
      <c r="A10" s="18" t="s">
        <v>1571</v>
      </c>
      <c r="B10" s="362">
        <v>18047000</v>
      </c>
    </row>
    <row r="11" spans="1:14">
      <c r="A11" s="171" t="s">
        <v>398</v>
      </c>
      <c r="B11" s="170">
        <f>SUM(B4:B10)</f>
        <v>36590650</v>
      </c>
    </row>
    <row r="13" spans="1:14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5.75">
      <c r="B14" s="16"/>
      <c r="C14" s="58"/>
      <c r="D14" s="169"/>
      <c r="E14" s="58"/>
      <c r="F14" s="58"/>
      <c r="G14" s="58"/>
      <c r="H14" s="58"/>
      <c r="I14" s="58"/>
      <c r="J14" s="58"/>
      <c r="K14" s="58"/>
      <c r="L14" s="58"/>
      <c r="M14" s="16"/>
      <c r="N14" s="16"/>
    </row>
    <row r="15" spans="1:14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4">
      <c r="B18" s="18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</sheetData>
  <mergeCells count="1">
    <mergeCell ref="A2:B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DESMATAMENTO GERAL</vt:lpstr>
      <vt:lpstr>HILÉIAS</vt:lpstr>
      <vt:lpstr>DIST. VILA NOVA SAMUEL</vt:lpstr>
      <vt:lpstr>VERDE BRASIL - PONTA DO ABUNÃ</vt:lpstr>
      <vt:lpstr>VERDE BRASIL - BURITIS</vt:lpstr>
      <vt:lpstr>VERDE BRASIL - VHA.CPG.CDO</vt:lpstr>
      <vt:lpstr>VERDE BRASIL - ALTO PARAÍSO</vt:lpstr>
      <vt:lpstr>GRÁFICO</vt:lpstr>
      <vt:lpstr>HILÉIA 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SEDAM8777</dc:creator>
  <cp:lastModifiedBy>01480141275</cp:lastModifiedBy>
  <dcterms:created xsi:type="dcterms:W3CDTF">2020-06-04T11:14:06Z</dcterms:created>
  <dcterms:modified xsi:type="dcterms:W3CDTF">2021-06-16T18:02:01Z</dcterms:modified>
</cp:coreProperties>
</file>